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ís\Documents\CD\tgep_files\"/>
    </mc:Choice>
  </mc:AlternateContent>
  <bookViews>
    <workbookView xWindow="0" yWindow="0" windowWidth="20490" windowHeight="8895" activeTab="1"/>
  </bookViews>
  <sheets>
    <sheet name="Cotação do teste" sheetId="7" r:id="rId1"/>
    <sheet name="Grelha" sheetId="1" r:id="rId2"/>
    <sheet name="Critérios" sheetId="10" r:id="rId3"/>
    <sheet name="Erros (ajuda)" sheetId="6" r:id="rId4"/>
  </sheets>
  <definedNames>
    <definedName name="_xlnm.Print_Area" localSheetId="2">Critérios!$A$2:$D$93</definedName>
    <definedName name="_xlnm.Print_Area" localSheetId="1">Grelha!$A$5:$AV$29</definedName>
    <definedName name="_xlnm.Print_Titles" localSheetId="2">Critérios!$1:$1</definedName>
    <definedName name="_xlnm.Print_Titles" localSheetId="1">Grelha!$1:$4</definedName>
  </definedNames>
  <calcPr calcId="162913"/>
</workbook>
</file>

<file path=xl/calcChain.xml><?xml version="1.0" encoding="utf-8"?>
<calcChain xmlns="http://schemas.openxmlformats.org/spreadsheetml/2006/main">
  <c r="AM29" i="1" l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S28" i="1" s="1"/>
  <c r="AA28" i="1"/>
  <c r="Z28" i="1"/>
  <c r="Y28" i="1"/>
  <c r="X28" i="1"/>
  <c r="W28" i="1"/>
  <c r="V28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S26" i="1" s="1"/>
  <c r="AA26" i="1"/>
  <c r="Z26" i="1"/>
  <c r="Y26" i="1"/>
  <c r="X26" i="1"/>
  <c r="W26" i="1"/>
  <c r="V26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S22" i="1" s="1"/>
  <c r="AA22" i="1"/>
  <c r="Z22" i="1"/>
  <c r="Y22" i="1"/>
  <c r="X22" i="1"/>
  <c r="W22" i="1"/>
  <c r="V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S20" i="1" s="1"/>
  <c r="AA20" i="1"/>
  <c r="Z20" i="1"/>
  <c r="Y20" i="1"/>
  <c r="X20" i="1"/>
  <c r="W20" i="1"/>
  <c r="V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S18" i="1" s="1"/>
  <c r="AA18" i="1"/>
  <c r="Z18" i="1"/>
  <c r="Y18" i="1"/>
  <c r="X18" i="1"/>
  <c r="W18" i="1"/>
  <c r="V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S14" i="1" s="1"/>
  <c r="AA14" i="1"/>
  <c r="Z14" i="1"/>
  <c r="Y14" i="1"/>
  <c r="X14" i="1"/>
  <c r="W14" i="1"/>
  <c r="V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W4" i="1"/>
  <c r="X4" i="1"/>
  <c r="Y4" i="1"/>
  <c r="Z4" i="1"/>
  <c r="AA4" i="1"/>
  <c r="AB4" i="1"/>
  <c r="AC4" i="1"/>
  <c r="AD4" i="1"/>
  <c r="AE4" i="1"/>
  <c r="AF4" i="1"/>
  <c r="W2" i="1"/>
  <c r="X2" i="1"/>
  <c r="Y2" i="1"/>
  <c r="Z2" i="1"/>
  <c r="AA2" i="1"/>
  <c r="AB2" i="1"/>
  <c r="AC2" i="1"/>
  <c r="AD2" i="1"/>
  <c r="AE2" i="1"/>
  <c r="AF2" i="1"/>
  <c r="AS13" i="1" l="1"/>
  <c r="AQ14" i="1"/>
  <c r="AQ15" i="1"/>
  <c r="AQ16" i="1"/>
  <c r="AQ17" i="1"/>
  <c r="AQ18" i="1"/>
  <c r="AQ20" i="1"/>
  <c r="AS21" i="1"/>
  <c r="AQ22" i="1"/>
  <c r="AQ23" i="1"/>
  <c r="AQ24" i="1"/>
  <c r="AQ25" i="1"/>
  <c r="AQ26" i="1"/>
  <c r="AQ28" i="1"/>
  <c r="AS29" i="1"/>
  <c r="AS15" i="1"/>
  <c r="AS16" i="1"/>
  <c r="AS17" i="1"/>
  <c r="AS19" i="1"/>
  <c r="AS23" i="1"/>
  <c r="AS24" i="1"/>
  <c r="AS25" i="1"/>
  <c r="AS27" i="1"/>
  <c r="AS4" i="1"/>
  <c r="AV28" i="1" s="1"/>
  <c r="AQ13" i="1"/>
  <c r="AQ19" i="1"/>
  <c r="AQ21" i="1"/>
  <c r="AQ27" i="1"/>
  <c r="AQ29" i="1"/>
  <c r="AV22" i="1"/>
  <c r="AS11" i="1"/>
  <c r="AS10" i="1"/>
  <c r="AV10" i="1" s="1"/>
  <c r="AS12" i="1"/>
  <c r="AQ10" i="1"/>
  <c r="AQ12" i="1"/>
  <c r="AQ11" i="1"/>
  <c r="AS9" i="1"/>
  <c r="AQ9" i="1"/>
  <c r="AS8" i="1"/>
  <c r="AV8" i="1" s="1"/>
  <c r="AQ8" i="1"/>
  <c r="AS7" i="1"/>
  <c r="AQ7" i="1"/>
  <c r="AS6" i="1"/>
  <c r="AV6" i="1" s="1"/>
  <c r="AQ6" i="1"/>
  <c r="AS5" i="1"/>
  <c r="AV15" i="1" l="1"/>
  <c r="AV11" i="1"/>
  <c r="AV20" i="1"/>
  <c r="AV27" i="1"/>
  <c r="AV19" i="1"/>
  <c r="AV29" i="1"/>
  <c r="AV23" i="1"/>
  <c r="AV7" i="1"/>
  <c r="AV9" i="1"/>
  <c r="AV26" i="1"/>
  <c r="AV18" i="1"/>
  <c r="AV14" i="1"/>
  <c r="AV25" i="1"/>
  <c r="AV17" i="1"/>
  <c r="AV21" i="1"/>
  <c r="AV5" i="1"/>
  <c r="AV12" i="1"/>
  <c r="AV24" i="1"/>
  <c r="AV16" i="1"/>
  <c r="AV13" i="1"/>
  <c r="AG4" i="1"/>
  <c r="F37" i="1"/>
  <c r="F36" i="1"/>
  <c r="F35" i="1"/>
  <c r="F34" i="1"/>
  <c r="F33" i="1"/>
  <c r="F32" i="1"/>
  <c r="F31" i="1"/>
  <c r="B20" i="7" l="1"/>
  <c r="B16" i="7"/>
  <c r="B10" i="7"/>
  <c r="C36" i="1"/>
  <c r="B21" i="7" l="1"/>
  <c r="B3" i="6" l="1"/>
  <c r="N37" i="1"/>
  <c r="N36" i="1"/>
  <c r="N35" i="1"/>
  <c r="N34" i="1"/>
  <c r="N33" i="1"/>
  <c r="N32" i="1"/>
  <c r="N31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H4" i="1"/>
  <c r="AG2" i="1"/>
  <c r="D37" i="1"/>
  <c r="E37" i="1"/>
  <c r="G37" i="1"/>
  <c r="H37" i="1"/>
  <c r="I37" i="1"/>
  <c r="J37" i="1"/>
  <c r="K37" i="1"/>
  <c r="L37" i="1"/>
  <c r="M37" i="1"/>
  <c r="O37" i="1"/>
  <c r="P37" i="1"/>
  <c r="Q37" i="1"/>
  <c r="R37" i="1"/>
  <c r="S37" i="1"/>
  <c r="T37" i="1"/>
  <c r="C37" i="1"/>
  <c r="D36" i="1"/>
  <c r="E36" i="1"/>
  <c r="G36" i="1"/>
  <c r="H36" i="1"/>
  <c r="I36" i="1"/>
  <c r="J36" i="1"/>
  <c r="K36" i="1"/>
  <c r="L36" i="1"/>
  <c r="M36" i="1"/>
  <c r="O36" i="1"/>
  <c r="P36" i="1"/>
  <c r="Q36" i="1"/>
  <c r="R36" i="1"/>
  <c r="S36" i="1"/>
  <c r="T36" i="1"/>
  <c r="T35" i="1" l="1"/>
  <c r="S35" i="1"/>
  <c r="R35" i="1"/>
  <c r="Q35" i="1"/>
  <c r="P35" i="1"/>
  <c r="O35" i="1"/>
  <c r="M35" i="1"/>
  <c r="L35" i="1"/>
  <c r="K35" i="1"/>
  <c r="J35" i="1"/>
  <c r="I35" i="1"/>
  <c r="H35" i="1"/>
  <c r="G35" i="1"/>
  <c r="E35" i="1"/>
  <c r="D35" i="1"/>
  <c r="C35" i="1"/>
  <c r="T34" i="1"/>
  <c r="S34" i="1"/>
  <c r="R34" i="1"/>
  <c r="Q34" i="1"/>
  <c r="P34" i="1"/>
  <c r="O34" i="1"/>
  <c r="M34" i="1"/>
  <c r="L34" i="1"/>
  <c r="K34" i="1"/>
  <c r="J34" i="1"/>
  <c r="I34" i="1"/>
  <c r="H34" i="1"/>
  <c r="G34" i="1"/>
  <c r="E34" i="1"/>
  <c r="D34" i="1"/>
  <c r="C34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E33" i="1"/>
  <c r="D33" i="1"/>
  <c r="C33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E32" i="1"/>
  <c r="D32" i="1"/>
  <c r="C32" i="1"/>
  <c r="T31" i="1"/>
  <c r="S31" i="1"/>
  <c r="R31" i="1"/>
  <c r="Q31" i="1"/>
  <c r="P31" i="1"/>
  <c r="O31" i="1"/>
  <c r="M31" i="1"/>
  <c r="L31" i="1"/>
  <c r="K31" i="1"/>
  <c r="J31" i="1"/>
  <c r="I31" i="1"/>
  <c r="H31" i="1"/>
  <c r="G31" i="1"/>
  <c r="E31" i="1"/>
  <c r="D31" i="1"/>
  <c r="C31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V5" i="1"/>
  <c r="AM4" i="1"/>
  <c r="AL4" i="1"/>
  <c r="AK4" i="1"/>
  <c r="AJ4" i="1"/>
  <c r="AI4" i="1"/>
  <c r="V4" i="1"/>
  <c r="AQ4" i="1" s="1"/>
  <c r="AM3" i="1"/>
  <c r="AL3" i="1"/>
  <c r="AK3" i="1"/>
  <c r="AJ3" i="1"/>
  <c r="AI3" i="1"/>
  <c r="AH3" i="1"/>
  <c r="AH2" i="1"/>
  <c r="V2" i="1"/>
  <c r="AO4" i="1" l="1"/>
  <c r="AR4" i="1" s="1"/>
  <c r="AT22" i="1"/>
  <c r="AT23" i="1"/>
  <c r="AT17" i="1"/>
  <c r="AT25" i="1"/>
  <c r="AT19" i="1"/>
  <c r="AT27" i="1"/>
  <c r="AT16" i="1"/>
  <c r="AT24" i="1"/>
  <c r="AT14" i="1"/>
  <c r="AT20" i="1"/>
  <c r="AT13" i="1"/>
  <c r="AT21" i="1"/>
  <c r="AT29" i="1"/>
  <c r="AT18" i="1"/>
  <c r="AT26" i="1"/>
  <c r="AT15" i="1"/>
  <c r="AT28" i="1"/>
  <c r="AT8" i="1"/>
  <c r="AT7" i="1"/>
  <c r="AT11" i="1"/>
  <c r="AT9" i="1"/>
  <c r="AT12" i="1"/>
  <c r="AT10" i="1"/>
  <c r="AT6" i="1"/>
  <c r="AQ5" i="1"/>
  <c r="AT5" i="1" s="1"/>
  <c r="AP4" i="1"/>
  <c r="AU4" i="1"/>
  <c r="AO13" i="1"/>
  <c r="AO21" i="1"/>
  <c r="AO29" i="1"/>
  <c r="AO7" i="1"/>
  <c r="AO11" i="1"/>
  <c r="AO23" i="1"/>
  <c r="AO27" i="1"/>
  <c r="AO5" i="1"/>
  <c r="AR5" i="1" s="1"/>
  <c r="AU5" i="1" s="1"/>
  <c r="AO8" i="1"/>
  <c r="AO12" i="1"/>
  <c r="AO14" i="1"/>
  <c r="AO15" i="1"/>
  <c r="AO16" i="1"/>
  <c r="AO17" i="1"/>
  <c r="AO18" i="1"/>
  <c r="AO19" i="1"/>
  <c r="AO20" i="1"/>
  <c r="AO24" i="1"/>
  <c r="AO28" i="1"/>
  <c r="AV4" i="1"/>
  <c r="AO6" i="1"/>
  <c r="AO10" i="1"/>
  <c r="AO22" i="1"/>
  <c r="AO26" i="1"/>
  <c r="Z37" i="1"/>
  <c r="AO9" i="1"/>
  <c r="V37" i="1"/>
  <c r="AO25" i="1"/>
  <c r="AK37" i="1"/>
  <c r="AB37" i="1"/>
  <c r="Y37" i="1"/>
  <c r="X37" i="1"/>
  <c r="AN37" i="1"/>
  <c r="AM37" i="1"/>
  <c r="AL37" i="1"/>
  <c r="AJ37" i="1"/>
  <c r="AI37" i="1"/>
  <c r="AE37" i="1"/>
  <c r="AD37" i="1"/>
  <c r="AC37" i="1"/>
  <c r="AH37" i="1"/>
  <c r="AA37" i="1"/>
  <c r="W37" i="1"/>
  <c r="AT4" i="1"/>
  <c r="AP20" i="1" l="1"/>
  <c r="AR20" i="1"/>
  <c r="AU20" i="1" s="1"/>
  <c r="AP16" i="1"/>
  <c r="AR16" i="1"/>
  <c r="AU16" i="1" s="1"/>
  <c r="AP13" i="1"/>
  <c r="AR13" i="1"/>
  <c r="AU13" i="1" s="1"/>
  <c r="AR25" i="1"/>
  <c r="AU25" i="1" s="1"/>
  <c r="AP25" i="1"/>
  <c r="AP26" i="1"/>
  <c r="AR26" i="1"/>
  <c r="AU26" i="1" s="1"/>
  <c r="AP19" i="1"/>
  <c r="AR19" i="1"/>
  <c r="AU19" i="1" s="1"/>
  <c r="AP15" i="1"/>
  <c r="AR15" i="1"/>
  <c r="AU15" i="1" s="1"/>
  <c r="AP22" i="1"/>
  <c r="AR22" i="1"/>
  <c r="AU22" i="1" s="1"/>
  <c r="AP28" i="1"/>
  <c r="AR28" i="1"/>
  <c r="AU28" i="1" s="1"/>
  <c r="AP18" i="1"/>
  <c r="AR18" i="1"/>
  <c r="AU18" i="1" s="1"/>
  <c r="AP14" i="1"/>
  <c r="AR14" i="1"/>
  <c r="AU14" i="1" s="1"/>
  <c r="AP27" i="1"/>
  <c r="AR27" i="1"/>
  <c r="AU27" i="1" s="1"/>
  <c r="AP29" i="1"/>
  <c r="AR29" i="1"/>
  <c r="AU29" i="1" s="1"/>
  <c r="AP24" i="1"/>
  <c r="AR24" i="1"/>
  <c r="AU24" i="1" s="1"/>
  <c r="AR17" i="1"/>
  <c r="AU17" i="1" s="1"/>
  <c r="AP17" i="1"/>
  <c r="AP23" i="1"/>
  <c r="AR23" i="1"/>
  <c r="AU23" i="1" s="1"/>
  <c r="AP21" i="1"/>
  <c r="AR21" i="1"/>
  <c r="AU21" i="1" s="1"/>
  <c r="AP12" i="1"/>
  <c r="AR12" i="1"/>
  <c r="AU12" i="1" s="1"/>
  <c r="AP11" i="1"/>
  <c r="AR11" i="1"/>
  <c r="AU11" i="1" s="1"/>
  <c r="AR10" i="1"/>
  <c r="AU10" i="1" s="1"/>
  <c r="AP10" i="1"/>
  <c r="AR9" i="1"/>
  <c r="AU9" i="1" s="1"/>
  <c r="AP9" i="1"/>
  <c r="AR8" i="1"/>
  <c r="AU8" i="1" s="1"/>
  <c r="AP8" i="1"/>
  <c r="AR7" i="1"/>
  <c r="AU7" i="1" s="1"/>
  <c r="AP7" i="1"/>
  <c r="AP6" i="1"/>
  <c r="AR6" i="1"/>
  <c r="AU6" i="1" s="1"/>
  <c r="AP5" i="1"/>
  <c r="AT32" i="1"/>
  <c r="AV32" i="1"/>
  <c r="AV35" i="1"/>
  <c r="AT31" i="1"/>
  <c r="AT35" i="1"/>
  <c r="AV31" i="1"/>
  <c r="AV36" i="1"/>
  <c r="AV34" i="1"/>
  <c r="AV37" i="1"/>
  <c r="AT36" i="1"/>
  <c r="AT37" i="1"/>
  <c r="AT34" i="1"/>
  <c r="AU37" i="1" l="1"/>
  <c r="AU32" i="1"/>
  <c r="AP31" i="1"/>
  <c r="AP36" i="1"/>
  <c r="AP37" i="1"/>
  <c r="AU31" i="1"/>
  <c r="AU35" i="1"/>
  <c r="AU34" i="1"/>
  <c r="AU36" i="1"/>
  <c r="AP35" i="1"/>
  <c r="AP34" i="1"/>
  <c r="AP32" i="1"/>
</calcChain>
</file>

<file path=xl/comments1.xml><?xml version="1.0" encoding="utf-8"?>
<comments xmlns="http://schemas.openxmlformats.org/spreadsheetml/2006/main">
  <authors>
    <author>Redes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Coloque aqui o número de erros.
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Coloque aqui o número de palavras.
</t>
        </r>
      </text>
    </comment>
  </commentList>
</comments>
</file>

<file path=xl/sharedStrings.xml><?xml version="1.0" encoding="utf-8"?>
<sst xmlns="http://schemas.openxmlformats.org/spreadsheetml/2006/main" count="186" uniqueCount="133">
  <si>
    <t>Leitura</t>
  </si>
  <si>
    <t>Escrita</t>
  </si>
  <si>
    <t>Total</t>
  </si>
  <si>
    <t>Gramática</t>
  </si>
  <si>
    <t>Nº</t>
  </si>
  <si>
    <t>A</t>
  </si>
  <si>
    <t>B</t>
  </si>
  <si>
    <t>C</t>
  </si>
  <si>
    <t>D</t>
  </si>
  <si>
    <t>E</t>
  </si>
  <si>
    <t>F</t>
  </si>
  <si>
    <t>Aluno</t>
  </si>
  <si>
    <t>Teste
Diagnóstico</t>
  </si>
  <si>
    <t>Questão</t>
  </si>
  <si>
    <t>Cenário de resposta</t>
  </si>
  <si>
    <t>1.</t>
  </si>
  <si>
    <t>Outra resposta.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</si>
  <si>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</si>
  <si>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</si>
  <si>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</si>
  <si>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</si>
  <si>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</si>
  <si>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</si>
  <si>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</si>
  <si>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</si>
  <si>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</si>
  <si>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</si>
  <si>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Situação intermédia</t>
  </si>
  <si>
    <t>POS</t>
  </si>
  <si>
    <t>EXT</t>
  </si>
  <si>
    <t>Professor:</t>
  </si>
  <si>
    <t>Turma:</t>
  </si>
  <si>
    <t>CED:</t>
  </si>
  <si>
    <t>Erros:</t>
  </si>
  <si>
    <t>Número de palavras:</t>
  </si>
  <si>
    <t>Média (da turma)</t>
  </si>
  <si>
    <t>Análise estatística dos resultados</t>
  </si>
  <si>
    <t>Desvio padrão (turma)</t>
  </si>
  <si>
    <t>Moda (turma)</t>
  </si>
  <si>
    <t>Mediana (turma)</t>
  </si>
  <si>
    <r>
      <t xml:space="preserve">% de respostas </t>
    </r>
    <r>
      <rPr>
        <b/>
        <sz val="10"/>
        <color indexed="8"/>
        <rFont val="Arial1"/>
      </rPr>
      <t>positivas</t>
    </r>
    <r>
      <rPr>
        <sz val="10"/>
        <color indexed="8"/>
        <rFont val="Arial1"/>
      </rPr>
      <t xml:space="preserve"> da turma (3, 4 e 5)</t>
    </r>
  </si>
  <si>
    <r>
      <t xml:space="preserve">% de respostas </t>
    </r>
    <r>
      <rPr>
        <b/>
        <sz val="10"/>
        <color indexed="8"/>
        <rFont val="Arial1"/>
      </rPr>
      <t>negativas</t>
    </r>
    <r>
      <rPr>
        <sz val="10"/>
        <color indexed="8"/>
        <rFont val="Arial1"/>
      </rPr>
      <t xml:space="preserve"> da turma (1 e 2)</t>
    </r>
  </si>
  <si>
    <r>
      <t xml:space="preserve">% de respostas </t>
    </r>
    <r>
      <rPr>
        <b/>
        <sz val="10"/>
        <color indexed="8"/>
        <rFont val="Arial1"/>
      </rPr>
      <t>boas</t>
    </r>
    <r>
      <rPr>
        <sz val="10"/>
        <color indexed="8"/>
        <rFont val="Arial1"/>
      </rPr>
      <t xml:space="preserve"> (4 e 5)</t>
    </r>
  </si>
  <si>
    <t>% de erros</t>
  </si>
  <si>
    <t>12.</t>
  </si>
  <si>
    <t>Cotação do teste</t>
  </si>
  <si>
    <t>Teste</t>
  </si>
  <si>
    <t xml:space="preserve">Critérios de classificação </t>
  </si>
  <si>
    <t xml:space="preserve">O vendedor de cavalos decidiu levar um dos seus cavalos à terra onde estava o rei Filipe,  porque  o cavalo era muito bom e ele queria mostrá-lo ao rei. </t>
  </si>
  <si>
    <t>Refere que o cavalo era muito bom e que o vendedor queria mostrá-lo ao rei.</t>
  </si>
  <si>
    <t>Refere uma das razões: "o cavalo era muito bom" ou "queria mostrá-lo ao rei".</t>
  </si>
  <si>
    <t>Dá outra resposta.</t>
  </si>
  <si>
    <t>"Por este preço é possível comprar uma boa casa em que pode viver uma família inteira."</t>
  </si>
  <si>
    <t>Transcre a totalidade da frase.</t>
  </si>
  <si>
    <t>Transcreve uma parte da frase.</t>
  </si>
  <si>
    <t>Completa as 4 sequências em falta.</t>
  </si>
  <si>
    <t>Completa 3 sequências em falta.</t>
  </si>
  <si>
    <t>Completa 2 sequências em falta.</t>
  </si>
  <si>
    <t>Completa 1 sequência em falta.</t>
  </si>
  <si>
    <t>Alexandre conseguiu montar o cavalo porque percebeu a razão do comportamento do animal. OU Percebeu o que fazia com que o cavalo pulasse e deitasse os cavaleiros ao chão (ou equivalente).</t>
  </si>
  <si>
    <t xml:space="preserve">Refere que Alexandre percebeu a razão do comportamento do cavalo.  </t>
  </si>
  <si>
    <t>Dá uma resposta incompleta.</t>
  </si>
  <si>
    <t>Completa corretamente 8 ou 7 formas verbais</t>
  </si>
  <si>
    <t>Completa corretamente 6 ou 5 formas verbais.</t>
  </si>
  <si>
    <t>Completa corretamente 4 ou 3 formas verbais.</t>
  </si>
  <si>
    <t>Completa corretamente 2 ou 1 forma verbal.</t>
  </si>
  <si>
    <t>Porque Alexandre e o cavalo se tornaram amigos inseparáveis (ou equivalente).</t>
  </si>
  <si>
    <t>Refere a forte relação de amizade entre Alexandre e o cavalo como a principal justificação para a escolha do título.</t>
  </si>
  <si>
    <t>Justifica o título, referindo, por exemplo, que o cavalo é uma personagem muito importante.</t>
  </si>
  <si>
    <t>Preenche adequadamente (ver critério acima) 3 a 1 espaços.</t>
  </si>
  <si>
    <t>Produz um texto coerente e coeso, com um único parágrafo, preenchendo adequadamente todas as conexões frásicas e eliminando as repetições, ainda que divirja do cenário de resposta.</t>
  </si>
  <si>
    <t>Utiliza as 5 conjunções, completando as 5 frases.</t>
  </si>
  <si>
    <t>Utiliza 4 conjunções, completando 4 frases.</t>
  </si>
  <si>
    <t>Utiliza as 3 conjunções, completando 3 frases.</t>
  </si>
  <si>
    <t>Utiliza as 2 conjunções, completando 2 frases.</t>
  </si>
  <si>
    <t>Utiliza 1 conjunção, completando 1 frase.</t>
  </si>
  <si>
    <t>1. Escreve um texto narrativo na 1.ª pessoa.
2. Apresenta-se como protagonista da história e escolhe um bicho que apresenta como personagem principal dessa mesma história.
3. Narra um episódio, real ou imaginário, vivido na companhia desse bicho.</t>
  </si>
  <si>
    <t>Produz um discurso coerente, com informação relevante e progressão temática evidente.
Redige um texto em que respeita os aspetos solicitados (título, abertura, relato dos acontecimentos que constituem o episódio vivido na companhia do bicho escolhido, e fecho).</t>
  </si>
  <si>
    <t xml:space="preserve">
Redige um texto com uma  estrutura bem definida,  revelando domínio sólido dos  mecanismos de coesão textual.
Por exemplo: Garante a manutenção das  conexões entre as coordenadas 
de enunciação (tempo, espaço,  pessoa); Usa processos variados de 
articulação interfrásica (conectores, substituições nominais/ pronominais).
Segmenta as unidades de discurso (com parágrafos, com 
períodos,…), de acordo com  a estrutura textual definida.
Utiliza corretamente os sinais  de pontuação, seguindo  sistematicamente as regras.</t>
  </si>
  <si>
    <t>Manifesta segurança na construção de frases, evidenciando domínio de regras de concordância, de propriedades de seleção, de flexão e de ordem de palavras. 
Recorre a várias estruturas sintáticas complexas na estruturação dos períodos.</t>
  </si>
  <si>
    <t>Utiliza vocabulário variado 
e adequado.</t>
  </si>
  <si>
    <t>Redige um texto com 70 palavras no mínimo.</t>
  </si>
  <si>
    <t>Comete o máximo de 8 errros.</t>
  </si>
  <si>
    <t>Escreve as respostas com correção sintática, ortográfica e de pontuação com o máximo de 2 erros.</t>
  </si>
  <si>
    <t>Comete o máximo de 14 errros.</t>
  </si>
  <si>
    <t>Escreve as respostas às questões 1, 2, 3, 4, 5, 6 e 8 com correção ortográfica, sintática e de pontuação. 
No caso de não haver resposta a 4 dessas questões, atribua o valor máximo de 3.</t>
  </si>
  <si>
    <t>Cumpre integralmente a instrução.</t>
  </si>
  <si>
    <t>Escreve um texto narrativo, mas não cumpre a 1ª pessoa nem coloca um bicho como personagem principal.</t>
  </si>
  <si>
    <t>Cumpre parcialmente, falhando num dos três requisitos.</t>
  </si>
  <si>
    <t>Cumpre plenamente o cenário de resposta.</t>
  </si>
  <si>
    <t>Apenas respeita parcialmente os tópicos dados.
Apresenta alguns desvios e alguma ambiguidade.
Tem lacunas ou algumas insuficiências que não afetam a lógica do conjunto.</t>
  </si>
  <si>
    <t>Desrespeita quase totalmente os tópicos dados.
Produz um discurso inconsistente, ambíguo e confuso.</t>
  </si>
  <si>
    <t>Situação intermédia.</t>
  </si>
  <si>
    <t>Apresenta uma estrutura satisfatória.
Tem erros de pontuação, mas a inteligibilidade do texto não é afetada.
Utiliza apenas processos comuns de articulação interfrásica e faz um uso pouco diversificado de conectores.
Tem algumas descontinuidades nas cadeias de referência.
Pontua sem seguir sistematicamente as regras, o que não afeta a inteligibilidade do texto.</t>
  </si>
  <si>
    <t>Texto com falta de estruturação.
 Repetições em demasia, lacunas e ruturas de coesão.
Infração de regras elementares de pontuação.</t>
  </si>
  <si>
    <t>Utiliza adequadamene várias estruturas sintáticas, mas limita-se às estruturas complexas mais frequentes.
Apresenta incorreções pontuais nos processos de conexão intrafrásica.</t>
  </si>
  <si>
    <t>Estrutura frásica débil com frequente uso da parataxe.</t>
  </si>
  <si>
    <r>
      <t xml:space="preserve">O camelo tinha deixado pegadas no chão </t>
    </r>
    <r>
      <rPr>
        <u/>
        <sz val="10"/>
        <rFont val="Arial"/>
        <family val="2"/>
      </rPr>
      <t>quando</t>
    </r>
    <r>
      <rPr>
        <sz val="10"/>
        <rFont val="Arial"/>
        <family val="2"/>
      </rPr>
      <t xml:space="preserve"> fugira de casa do dono.
A pegada da mão esquerda mal se via </t>
    </r>
    <r>
      <rPr>
        <u/>
        <sz val="10"/>
        <rFont val="Arial"/>
        <family val="2"/>
      </rPr>
      <t>porque</t>
    </r>
    <r>
      <rPr>
        <sz val="10"/>
        <rFont val="Arial"/>
        <family val="2"/>
      </rPr>
      <t xml:space="preserve"> o camelo era coxo dessa mão.
As folhas das árvores estavam comidas de um dos lados da estrada </t>
    </r>
    <r>
      <rPr>
        <u/>
        <sz val="10"/>
        <rFont val="Arial"/>
        <family val="2"/>
      </rPr>
      <t>mas</t>
    </r>
    <r>
      <rPr>
        <sz val="10"/>
        <rFont val="Arial"/>
        <family val="2"/>
      </rPr>
      <t xml:space="preserve"> não havia folhas comidas do outro lado da estrada.
O camelo podia ter visto mal um dos lados da estrada </t>
    </r>
    <r>
      <rPr>
        <u/>
        <sz val="10"/>
        <rFont val="Arial"/>
        <family val="2"/>
      </rPr>
      <t>se</t>
    </r>
    <r>
      <rPr>
        <sz val="10"/>
        <rFont val="Arial"/>
        <family val="2"/>
      </rPr>
      <t xml:space="preserve"> fosse cego do olho que estava voltado para esse lado da estrada.
Os conselheiros explicaram tudo isto </t>
    </r>
    <r>
      <rPr>
        <u/>
        <sz val="10"/>
        <rFont val="Arial"/>
        <family val="2"/>
      </rPr>
      <t>pois</t>
    </r>
    <r>
      <rPr>
        <sz val="10"/>
        <rFont val="Arial"/>
        <family val="2"/>
      </rPr>
      <t xml:space="preserve"> eram muito bons observadores.</t>
    </r>
  </si>
  <si>
    <t>Utiliza vocabulário adequado, mas comum e comete algumas
confusões pontuais.
Recorre a um vocabulário elementar para expressar cambiantes de sentido.</t>
  </si>
  <si>
    <t>Vocabulário restrito e redundante, recorrendo sistematicamente a lugares-comuns (com prejuízo da comunicação).</t>
  </si>
  <si>
    <t>12. F
(ortografia)</t>
  </si>
  <si>
    <t xml:space="preserve">Dá o máximo de 4 a 5% de erros ortográficos </t>
  </si>
  <si>
    <t>Não dá erros ortográficos. Divida o número de errros pelo número de palavras e multiplique por 100 para obter a percentagem de erros.</t>
  </si>
  <si>
    <t>Dá o máximo de 10% de erros ortográficos.</t>
  </si>
  <si>
    <t>Texto com 55 palavras ou menos.</t>
  </si>
  <si>
    <t>Texto com 40 palavras ou menos</t>
  </si>
  <si>
    <t>Texto com 25 palavras ou menos: implica a desvalorização total do item 12.</t>
  </si>
  <si>
    <t>4º</t>
  </si>
  <si>
    <t>A moeda utilizada para vender produtos e bens era o talento.</t>
  </si>
  <si>
    <t>Refere que a moeda era o talento.</t>
  </si>
  <si>
    <t xml:space="preserve">2. O vendedor disse o preço do cavalo ao rei (ou equivalente); 
4. O rei mandou vários cavaleiros da sua corte experimentarem o cavalo (ou equivalente);
6. O rei mandou embora o vendedor com o cavalo (ou equivalente);
8. Alexandre/o príncipe conseguiu montar o cavalo (ou equivalente).
</t>
  </si>
  <si>
    <t>"Alexandre, quando os outros cavaleiros tinham montado, observara tudo muito bem." OU "Reparou que o cavalo se assustava, quando o montavam."</t>
  </si>
  <si>
    <t>Não transcreve uma frase completa.</t>
  </si>
  <si>
    <t>Transcreve uma das duas frases, dando relevo ao predicado "observar tudo" ou ao predicado "reparar que…"</t>
  </si>
  <si>
    <r>
      <t xml:space="preserve">Alexandre e o cavalo ficaram amigos inseparáveis. O cavalo </t>
    </r>
    <r>
      <rPr>
        <u/>
        <sz val="10"/>
        <rFont val="Arial"/>
        <family val="2"/>
      </rPr>
      <t>chamava</t>
    </r>
    <r>
      <rPr>
        <sz val="10"/>
        <rFont val="Arial"/>
        <family val="2"/>
      </rPr>
      <t xml:space="preserve">-se Bucéfalo. Quando soube a sua data de nascimento, o rei riu-se, porque o animal  </t>
    </r>
    <r>
      <rPr>
        <u/>
        <sz val="10"/>
        <rFont val="Arial"/>
        <family val="2"/>
      </rPr>
      <t xml:space="preserve">tinha </t>
    </r>
    <r>
      <rPr>
        <sz val="10"/>
        <rFont val="Arial"/>
        <family val="2"/>
      </rPr>
      <t xml:space="preserve">nascido no mesmo dia de Alexandre. O príncipe </t>
    </r>
    <r>
      <rPr>
        <u/>
        <sz val="10"/>
        <rFont val="Arial"/>
        <family val="2"/>
      </rPr>
      <t>cresceu</t>
    </r>
    <r>
      <rPr>
        <sz val="10"/>
        <rFont val="Arial"/>
        <family val="2"/>
      </rPr>
      <t xml:space="preserve"> e </t>
    </r>
    <r>
      <rPr>
        <u/>
        <sz val="10"/>
        <rFont val="Arial"/>
        <family val="2"/>
      </rPr>
      <t>tornou</t>
    </r>
    <r>
      <rPr>
        <sz val="10"/>
        <rFont val="Arial"/>
        <family val="2"/>
      </rPr>
      <t xml:space="preserve">-se no rei Alexandre Magno. Bucéfalo </t>
    </r>
    <r>
      <rPr>
        <u/>
        <sz val="10"/>
        <rFont val="Arial"/>
        <family val="2"/>
      </rPr>
      <t>acompanhou</t>
    </r>
    <r>
      <rPr>
        <sz val="10"/>
        <rFont val="Arial"/>
        <family val="2"/>
      </rPr>
      <t xml:space="preserve">-o durante vinte anos e, quando </t>
    </r>
    <r>
      <rPr>
        <u/>
        <sz val="10"/>
        <rFont val="Arial"/>
        <family val="2"/>
      </rPr>
      <t>morreu</t>
    </r>
    <r>
      <rPr>
        <sz val="10"/>
        <rFont val="Arial"/>
        <family val="2"/>
      </rPr>
      <t xml:space="preserve">, o rei </t>
    </r>
    <r>
      <rPr>
        <u/>
        <sz val="10"/>
        <rFont val="Arial"/>
        <family val="2"/>
      </rPr>
      <t>prestou</t>
    </r>
    <r>
      <rPr>
        <sz val="10"/>
        <rFont val="Arial"/>
        <family val="2"/>
      </rPr>
      <t xml:space="preserve">-lhe uma última homenagem. No local da sua morte, </t>
    </r>
    <r>
      <rPr>
        <u/>
        <sz val="10"/>
        <rFont val="Arial"/>
        <family val="2"/>
      </rPr>
      <t>fundou</t>
    </r>
    <r>
      <rPr>
        <sz val="10"/>
        <rFont val="Arial"/>
        <family val="2"/>
      </rPr>
      <t xml:space="preserve"> a cidade de Bucéfala, num sítio que  </t>
    </r>
    <r>
      <rPr>
        <u/>
        <sz val="10"/>
        <rFont val="Arial"/>
        <family val="2"/>
      </rPr>
      <t>fica</t>
    </r>
    <r>
      <rPr>
        <sz val="10"/>
        <rFont val="Arial"/>
        <family val="2"/>
      </rPr>
      <t xml:space="preserve">  atualmente no Paquistão.</t>
    </r>
  </si>
  <si>
    <t>Completa corretamente as 9 formas verbais.</t>
  </si>
  <si>
    <r>
      <t xml:space="preserve">Era uma vez um Califa... ("Califa" é o nome que os árabes dão ao rei da sua terra.)
Era pois um Califa, </t>
    </r>
    <r>
      <rPr>
        <u/>
        <sz val="10"/>
        <rFont val="Arial"/>
        <family val="2"/>
      </rPr>
      <t>que</t>
    </r>
    <r>
      <rPr>
        <sz val="10"/>
        <rFont val="Arial"/>
        <family val="2"/>
      </rPr>
      <t xml:space="preserve"> tinha dois velhos conselheiros muito bons. Os conselheiros – repito – eram dois  </t>
    </r>
    <r>
      <rPr>
        <u/>
        <sz val="10"/>
        <rFont val="Arial"/>
        <family val="2"/>
      </rPr>
      <t>homens</t>
    </r>
    <r>
      <rPr>
        <sz val="10"/>
        <rFont val="Arial"/>
        <family val="2"/>
      </rPr>
      <t xml:space="preserve"> velhos, muito bons. Um dia, </t>
    </r>
    <r>
      <rPr>
        <u/>
        <sz val="10"/>
        <rFont val="Arial"/>
        <family val="2"/>
      </rPr>
      <t>o</t>
    </r>
    <r>
      <rPr>
        <sz val="10"/>
        <rFont val="Arial"/>
        <family val="2"/>
      </rPr>
      <t xml:space="preserve">  Califa  pensou  em ordenar que o povo pagasse mais tributos do que tinha pago até então. Ora, </t>
    </r>
    <r>
      <rPr>
        <u/>
        <sz val="10"/>
        <rFont val="Arial"/>
        <family val="2"/>
      </rPr>
      <t>os</t>
    </r>
    <r>
      <rPr>
        <sz val="10"/>
        <rFont val="Arial"/>
        <family val="2"/>
      </rPr>
      <t xml:space="preserve"> conselheiros não gostaram </t>
    </r>
    <r>
      <rPr>
        <u/>
        <sz val="10"/>
        <rFont val="Arial"/>
        <family val="2"/>
      </rPr>
      <t>dessa / da</t>
    </r>
    <r>
      <rPr>
        <sz val="10"/>
        <rFont val="Arial"/>
        <family val="2"/>
      </rPr>
      <t xml:space="preserve"> ideia, e pediram-lhe muito que não mandasse o povo pagar mais. A pobre gente (diziam os velhos) já </t>
    </r>
    <r>
      <rPr>
        <u/>
        <sz val="10"/>
        <rFont val="Arial"/>
        <family val="2"/>
      </rPr>
      <t xml:space="preserve">lhe </t>
    </r>
    <r>
      <rPr>
        <sz val="10"/>
        <rFont val="Arial"/>
        <family val="2"/>
      </rPr>
      <t xml:space="preserve"> dava muito dinheiro, e o melhor era que o Califa diminuísse as </t>
    </r>
    <r>
      <rPr>
        <u/>
        <sz val="10"/>
        <rFont val="Arial"/>
        <family val="2"/>
      </rPr>
      <t>suas</t>
    </r>
    <r>
      <rPr>
        <sz val="10"/>
        <rFont val="Arial"/>
        <family val="2"/>
      </rPr>
      <t xml:space="preserve"> despesas, e não gastasse tanto como estava gastando. Mas o Califa não gostou que o contrariassem, zangou-se com os bons velhos, e despediu-</t>
    </r>
    <r>
      <rPr>
        <u/>
        <sz val="10"/>
        <rFont val="Arial"/>
        <family val="2"/>
      </rPr>
      <t xml:space="preserve">os </t>
    </r>
    <r>
      <rPr>
        <sz val="10"/>
        <rFont val="Arial"/>
        <family val="2"/>
      </rPr>
      <t xml:space="preserve"> sem mais cerimónia: que se fossem embora dali; já não </t>
    </r>
    <r>
      <rPr>
        <u/>
        <sz val="10"/>
        <rFont val="Arial"/>
        <family val="2"/>
      </rPr>
      <t>os</t>
    </r>
    <r>
      <rPr>
        <sz val="10"/>
        <rFont val="Arial"/>
        <family val="2"/>
      </rPr>
      <t xml:space="preserve"> queria ver no </t>
    </r>
    <r>
      <rPr>
        <u/>
        <sz val="10"/>
        <rFont val="Arial"/>
        <family val="2"/>
      </rPr>
      <t xml:space="preserve">seu </t>
    </r>
    <r>
      <rPr>
        <sz val="10"/>
        <rFont val="Arial"/>
        <family val="2"/>
      </rPr>
      <t xml:space="preserve"> palácio! </t>
    </r>
  </si>
  <si>
    <t>Completa corretamente os 10 espaços ainda que a solução encontrada divirja do cenário de resposta. O texto resultante tem de ser coerente, coeso e sem erros sintáticos.</t>
  </si>
  <si>
    <t>Preenche adequadamente (ver critério acima) 9 ou 8 espaços.</t>
  </si>
  <si>
    <t>Preenche adequadamente (ver critério acima) 7 ou 6 espaços.</t>
  </si>
  <si>
    <t>Preenche adequadamente (ver critério acima) 5 a 4 espaços.</t>
  </si>
  <si>
    <t>Produz 3 conexões frásicas adequadas e elimina 4 repetições (ver critério acima).</t>
  </si>
  <si>
    <t>Produz, pelo menos, 2 conexões frásicas adequadas e elimina 3 repetições (ver critério acima).</t>
  </si>
  <si>
    <t>Produz 1 conexão frásica adequada  e elimina 1 repetição.</t>
  </si>
  <si>
    <t>Produz, pelo menos, 1 conexão frásica adequada e elimina 2 repetições (ver critério acima).</t>
  </si>
  <si>
    <r>
      <t xml:space="preserve">Os dois conselheiros saíram do palácio muito tristes com o Califa e foram andando por uma estrada. </t>
    </r>
    <r>
      <rPr>
        <u/>
        <sz val="10"/>
        <rFont val="Arial"/>
        <family val="2"/>
      </rPr>
      <t>Então</t>
    </r>
    <r>
      <rPr>
        <sz val="10"/>
        <rFont val="Arial"/>
        <family val="2"/>
      </rPr>
      <t xml:space="preserve"> um homem gordo veio a correr pela estrada </t>
    </r>
    <r>
      <rPr>
        <u/>
        <sz val="10"/>
        <rFont val="Arial"/>
        <family val="2"/>
      </rPr>
      <t>e</t>
    </r>
    <r>
      <rPr>
        <sz val="10"/>
        <rFont val="Arial"/>
        <family val="2"/>
      </rPr>
      <t xml:space="preserve"> (o homem gordo) perguntou-</t>
    </r>
    <r>
      <rPr>
        <u/>
        <sz val="10"/>
        <rFont val="Arial"/>
        <family val="2"/>
      </rPr>
      <t>lhes</t>
    </r>
    <r>
      <rPr>
        <sz val="10"/>
        <rFont val="Arial"/>
        <family val="2"/>
      </rPr>
      <t xml:space="preserve"> (aos dois conselheiros do Califa) se tinham visto o seu camelo.</t>
    </r>
    <r>
      <rPr>
        <u/>
        <sz val="10"/>
        <rFont val="Arial"/>
        <family val="2"/>
      </rPr>
      <t xml:space="preserve"> Eles</t>
    </r>
    <r>
      <rPr>
        <sz val="10"/>
        <rFont val="Arial"/>
        <family val="2"/>
      </rPr>
      <t xml:space="preserve"> (Os dois conselheiros) responderam que não, </t>
    </r>
    <r>
      <rPr>
        <u/>
        <sz val="10"/>
        <rFont val="Arial"/>
        <family val="2"/>
      </rPr>
      <t>mas</t>
    </r>
    <r>
      <rPr>
        <sz val="10"/>
        <rFont val="Arial"/>
        <family val="2"/>
      </rPr>
      <t xml:space="preserve"> (Os dois conselheiros) garantiram que o camelo tinha passado por aquela estrada, </t>
    </r>
    <r>
      <rPr>
        <u/>
        <sz val="10"/>
        <rFont val="Arial"/>
        <family val="2"/>
      </rPr>
      <t>porque</t>
    </r>
    <r>
      <rPr>
        <sz val="10"/>
        <rFont val="Arial"/>
        <family val="2"/>
      </rPr>
      <t xml:space="preserve"> (Os dois conselheiros) tinham observado as marcas deixadas por </t>
    </r>
    <r>
      <rPr>
        <u/>
        <sz val="10"/>
        <rFont val="Arial"/>
        <family val="2"/>
      </rPr>
      <t>ele</t>
    </r>
    <r>
      <rPr>
        <sz val="10"/>
        <rFont val="Arial"/>
        <family val="2"/>
      </rPr>
      <t xml:space="preserve"> (o camelo).</t>
    </r>
  </si>
  <si>
    <r>
      <t xml:space="preserve">POS
</t>
    </r>
    <r>
      <rPr>
        <sz val="8"/>
        <rFont val="Arial"/>
        <family val="2"/>
      </rPr>
      <t>(Pontuação, ortografia e sintaxe)</t>
    </r>
  </si>
  <si>
    <r>
      <t xml:space="preserve">12.
</t>
    </r>
    <r>
      <rPr>
        <sz val="8"/>
        <rFont val="Arial"/>
        <family val="2"/>
      </rPr>
      <t>A Tema e tipologia
(narrativa: 
espaço, ação, 
personagens)</t>
    </r>
  </si>
  <si>
    <r>
      <t xml:space="preserve">12.B 
</t>
    </r>
    <r>
      <rPr>
        <sz val="8"/>
        <rFont val="Arial"/>
        <family val="2"/>
      </rPr>
      <t>Coerência</t>
    </r>
  </si>
  <si>
    <r>
      <t xml:space="preserve">12.C 
</t>
    </r>
    <r>
      <rPr>
        <sz val="8"/>
        <rFont val="Arial"/>
        <family val="2"/>
      </rPr>
      <t>Coesão</t>
    </r>
  </si>
  <si>
    <r>
      <t xml:space="preserve">12. D 
</t>
    </r>
    <r>
      <rPr>
        <sz val="8"/>
        <rFont val="Arial"/>
        <family val="2"/>
      </rPr>
      <t>Morfossintaxe</t>
    </r>
  </si>
  <si>
    <r>
      <t xml:space="preserve">12.E
</t>
    </r>
    <r>
      <rPr>
        <sz val="8"/>
        <rFont val="Arial"/>
        <family val="2"/>
      </rPr>
      <t>Vocabulário</t>
    </r>
  </si>
  <si>
    <r>
      <t xml:space="preserve">12.G 
</t>
    </r>
    <r>
      <rPr>
        <sz val="8"/>
        <rFont val="Arial"/>
        <family val="2"/>
      </rPr>
      <t>Extensão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</si>
</sst>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816];[Red]&quot;-&quot;#,##0.00&quot; &quot;[$€-816]"/>
    <numFmt numFmtId="165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1"/>
    </font>
    <font>
      <b/>
      <sz val="8"/>
      <color indexed="8"/>
      <name val="Arial1"/>
    </font>
    <font>
      <sz val="9"/>
      <color indexed="8"/>
      <name val="Arial1"/>
    </font>
    <font>
      <sz val="10"/>
      <color indexed="8"/>
      <name val="Arial1"/>
    </font>
    <font>
      <sz val="10"/>
      <color indexed="62"/>
      <name val="Arial1"/>
    </font>
    <font>
      <sz val="10"/>
      <name val="Arial"/>
      <family val="2"/>
    </font>
    <font>
      <u/>
      <sz val="10"/>
      <color rgb="FF0000FF"/>
      <name val="Arial1"/>
    </font>
    <font>
      <sz val="11"/>
      <color indexed="8"/>
      <name val="Calibri"/>
      <family val="2"/>
    </font>
    <font>
      <b/>
      <i/>
      <sz val="16"/>
      <color theme="1"/>
      <name val="Arial1"/>
    </font>
    <font>
      <sz val="11"/>
      <color theme="1"/>
      <name val="Arial2"/>
    </font>
    <font>
      <sz val="11"/>
      <color rgb="FF000000"/>
      <name val="Calibri"/>
      <family val="2"/>
    </font>
    <font>
      <b/>
      <i/>
      <u/>
      <sz val="11"/>
      <color theme="1"/>
      <name val="Arial1"/>
    </font>
    <font>
      <sz val="10"/>
      <color rgb="FF000000"/>
      <name val="Times New Roman"/>
      <family val="1"/>
    </font>
    <font>
      <sz val="10"/>
      <color theme="1"/>
      <name val="Arial1"/>
    </font>
    <font>
      <sz val="10"/>
      <name val="Arial"/>
    </font>
    <font>
      <sz val="8"/>
      <color theme="1"/>
      <name val="Arial1"/>
    </font>
    <font>
      <b/>
      <sz val="10"/>
      <color indexed="8"/>
      <name val="Arial1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27"/>
      </patternFill>
    </fill>
    <fill>
      <patternFill patternType="solid">
        <fgColor rgb="FFD9D2E9"/>
        <bgColor rgb="FFD9D2E9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27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8" tint="0.79998168889431442"/>
        <bgColor rgb="FFCFE2F3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164" fontId="2" fillId="0" borderId="0"/>
    <xf numFmtId="164" fontId="7" fillId="0" borderId="0">
      <alignment wrapText="1"/>
    </xf>
    <xf numFmtId="164" fontId="1" fillId="3" borderId="0" applyNumberFormat="0" applyBorder="0" applyAlignment="0" applyProtection="0"/>
    <xf numFmtId="164" fontId="1" fillId="5" borderId="0" applyNumberFormat="0" applyBorder="0" applyAlignment="0" applyProtection="0"/>
    <xf numFmtId="164" fontId="1" fillId="7" borderId="0" applyNumberFormat="0" applyBorder="0" applyAlignment="0" applyProtection="0"/>
    <xf numFmtId="164" fontId="1" fillId="9" borderId="0" applyNumberFormat="0" applyBorder="0" applyAlignment="0" applyProtection="0"/>
    <xf numFmtId="164" fontId="1" fillId="11" borderId="0" applyNumberFormat="0" applyBorder="0" applyAlignment="0" applyProtection="0"/>
    <xf numFmtId="164" fontId="1" fillId="13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2" borderId="0" applyNumberFormat="0" applyBorder="0" applyAlignment="0" applyProtection="0"/>
    <xf numFmtId="164" fontId="1" fillId="14" borderId="0" applyNumberFormat="0" applyBorder="0" applyAlignment="0" applyProtection="0"/>
    <xf numFmtId="164" fontId="8" fillId="0" borderId="0"/>
    <xf numFmtId="0" fontId="9" fillId="0" borderId="0" applyNumberFormat="0" applyFont="0" applyFill="0" applyBorder="0" applyAlignment="0" applyProtection="0"/>
    <xf numFmtId="164" fontId="10" fillId="0" borderId="0">
      <alignment horizontal="center"/>
    </xf>
    <xf numFmtId="164" fontId="10" fillId="0" borderId="0">
      <alignment horizontal="center" textRotation="90"/>
    </xf>
    <xf numFmtId="164" fontId="2" fillId="0" borderId="0"/>
    <xf numFmtId="164" fontId="2" fillId="0" borderId="0"/>
    <xf numFmtId="0" fontId="2" fillId="0" borderId="0"/>
    <xf numFmtId="164" fontId="7" fillId="0" borderId="0">
      <alignment wrapText="1"/>
    </xf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2" fillId="0" borderId="0"/>
    <xf numFmtId="164" fontId="9" fillId="2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3" fillId="0" borderId="0"/>
    <xf numFmtId="164" fontId="13" fillId="0" borderId="0"/>
    <xf numFmtId="0" fontId="14" fillId="0" borderId="0"/>
    <xf numFmtId="0" fontId="16" fillId="0" borderId="0"/>
  </cellStyleXfs>
  <cellXfs count="104">
    <xf numFmtId="0" fontId="0" fillId="0" borderId="0" xfId="0"/>
    <xf numFmtId="1" fontId="6" fillId="15" borderId="4" xfId="1" applyNumberFormat="1" applyFont="1" applyFill="1" applyBorder="1" applyAlignment="1">
      <alignment horizontal="center"/>
    </xf>
    <xf numFmtId="165" fontId="2" fillId="0" borderId="0" xfId="1" applyNumberFormat="1"/>
    <xf numFmtId="1" fontId="6" fillId="0" borderId="4" xfId="1" applyNumberFormat="1" applyFont="1" applyBorder="1" applyAlignment="1">
      <alignment horizontal="center"/>
    </xf>
    <xf numFmtId="165" fontId="15" fillId="0" borderId="2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5" fillId="16" borderId="5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 applyProtection="1">
      <alignment horizontal="center"/>
      <protection locked="0"/>
    </xf>
    <xf numFmtId="1" fontId="3" fillId="15" borderId="2" xfId="1" applyNumberFormat="1" applyFont="1" applyFill="1" applyBorder="1" applyAlignment="1">
      <alignment horizontal="center"/>
    </xf>
    <xf numFmtId="1" fontId="3" fillId="15" borderId="2" xfId="1" applyNumberFormat="1" applyFont="1" applyFill="1" applyBorder="1" applyAlignment="1">
      <alignment horizontal="left"/>
    </xf>
    <xf numFmtId="1" fontId="5" fillId="16" borderId="5" xfId="1" applyNumberFormat="1" applyFont="1" applyFill="1" applyBorder="1" applyAlignment="1" applyProtection="1">
      <alignment horizontal="left"/>
      <protection locked="0"/>
    </xf>
    <xf numFmtId="1" fontId="5" fillId="16" borderId="4" xfId="1" applyNumberFormat="1" applyFont="1" applyFill="1" applyBorder="1" applyAlignment="1" applyProtection="1">
      <alignment horizontal="left"/>
      <protection locked="0"/>
    </xf>
    <xf numFmtId="1" fontId="5" fillId="15" borderId="2" xfId="1" applyNumberFormat="1" applyFont="1" applyFill="1" applyBorder="1" applyAlignment="1" applyProtection="1">
      <alignment horizontal="center"/>
      <protection hidden="1"/>
    </xf>
    <xf numFmtId="1" fontId="6" fillId="15" borderId="3" xfId="1" applyNumberFormat="1" applyFont="1" applyFill="1" applyBorder="1" applyAlignment="1" applyProtection="1">
      <alignment horizontal="center"/>
      <protection hidden="1"/>
    </xf>
    <xf numFmtId="1" fontId="4" fillId="15" borderId="2" xfId="1" applyNumberFormat="1" applyFont="1" applyFill="1" applyBorder="1" applyAlignment="1">
      <alignment horizontal="center" vertical="center" wrapText="1"/>
    </xf>
    <xf numFmtId="1" fontId="6" fillId="15" borderId="3" xfId="1" applyNumberFormat="1" applyFont="1" applyFill="1" applyBorder="1" applyAlignment="1">
      <alignment horizontal="center"/>
    </xf>
    <xf numFmtId="165" fontId="15" fillId="0" borderId="0" xfId="1" applyNumberFormat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65" fontId="2" fillId="0" borderId="0" xfId="1" applyNumberFormat="1" applyProtection="1">
      <protection hidden="1"/>
    </xf>
    <xf numFmtId="165" fontId="17" fillId="0" borderId="0" xfId="1" applyNumberFormat="1" applyFont="1" applyProtection="1">
      <protection hidden="1"/>
    </xf>
    <xf numFmtId="1" fontId="4" fillId="15" borderId="2" xfId="1" applyNumberFormat="1" applyFont="1" applyFill="1" applyBorder="1" applyAlignment="1">
      <alignment horizontal="center" vertical="center" wrapText="1"/>
    </xf>
    <xf numFmtId="1" fontId="6" fillId="15" borderId="7" xfId="1" applyNumberFormat="1" applyFont="1" applyFill="1" applyBorder="1" applyAlignment="1">
      <alignment horizontal="center" vertical="center"/>
    </xf>
    <xf numFmtId="1" fontId="5" fillId="17" borderId="4" xfId="1" applyNumberFormat="1" applyFont="1" applyFill="1" applyBorder="1" applyAlignment="1" applyProtection="1">
      <alignment horizontal="center"/>
    </xf>
    <xf numFmtId="9" fontId="15" fillId="0" borderId="2" xfId="1" applyNumberFormat="1" applyFont="1" applyBorder="1" applyAlignment="1">
      <alignment horizontal="center"/>
    </xf>
    <xf numFmtId="1" fontId="15" fillId="19" borderId="2" xfId="1" applyNumberFormat="1" applyFont="1" applyFill="1" applyBorder="1" applyAlignment="1">
      <alignment horizontal="center"/>
    </xf>
    <xf numFmtId="9" fontId="15" fillId="19" borderId="2" xfId="1" applyNumberFormat="1" applyFont="1" applyFill="1" applyBorder="1" applyAlignment="1">
      <alignment horizontal="center"/>
    </xf>
    <xf numFmtId="1" fontId="5" fillId="20" borderId="4" xfId="1" applyNumberFormat="1" applyFont="1" applyFill="1" applyBorder="1" applyAlignment="1" applyProtection="1">
      <alignment horizontal="center"/>
    </xf>
    <xf numFmtId="1" fontId="15" fillId="21" borderId="2" xfId="1" applyNumberFormat="1" applyFont="1" applyFill="1" applyBorder="1" applyAlignment="1">
      <alignment horizontal="center"/>
    </xf>
    <xf numFmtId="9" fontId="15" fillId="21" borderId="2" xfId="1" applyNumberFormat="1" applyFont="1" applyFill="1" applyBorder="1" applyAlignment="1">
      <alignment horizontal="center"/>
    </xf>
    <xf numFmtId="165" fontId="2" fillId="0" borderId="0" xfId="1" applyNumberFormat="1" applyFill="1"/>
    <xf numFmtId="165" fontId="2" fillId="0" borderId="0" xfId="1" applyNumberFormat="1" applyProtection="1">
      <protection locked="0"/>
    </xf>
    <xf numFmtId="1" fontId="6" fillId="15" borderId="7" xfId="1" applyNumberFormat="1" applyFont="1" applyFill="1" applyBorder="1" applyAlignment="1" applyProtection="1">
      <alignment horizontal="center" vertical="center"/>
      <protection hidden="1"/>
    </xf>
    <xf numFmtId="1" fontId="5" fillId="15" borderId="4" xfId="1" applyNumberFormat="1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right"/>
    </xf>
    <xf numFmtId="0" fontId="0" fillId="0" borderId="2" xfId="0" applyBorder="1" applyProtection="1">
      <protection locked="0"/>
    </xf>
    <xf numFmtId="165" fontId="2" fillId="0" borderId="8" xfId="1" applyNumberFormat="1" applyBorder="1" applyAlignment="1" applyProtection="1"/>
    <xf numFmtId="1" fontId="6" fillId="15" borderId="14" xfId="1" applyNumberFormat="1" applyFont="1" applyFill="1" applyBorder="1" applyAlignment="1">
      <alignment horizontal="center"/>
    </xf>
    <xf numFmtId="165" fontId="2" fillId="0" borderId="8" xfId="1" applyNumberFormat="1" applyBorder="1" applyProtection="1"/>
    <xf numFmtId="165" fontId="2" fillId="0" borderId="8" xfId="1" applyNumberFormat="1" applyBorder="1" applyAlignment="1" applyProtection="1">
      <alignment horizontal="right"/>
    </xf>
    <xf numFmtId="0" fontId="0" fillId="0" borderId="8" xfId="0" applyBorder="1" applyAlignment="1" applyProtection="1"/>
    <xf numFmtId="1" fontId="5" fillId="16" borderId="16" xfId="1" applyNumberFormat="1" applyFont="1" applyFill="1" applyBorder="1" applyAlignment="1">
      <alignment horizontal="center"/>
    </xf>
    <xf numFmtId="1" fontId="5" fillId="16" borderId="16" xfId="1" applyNumberFormat="1" applyFont="1" applyFill="1" applyBorder="1" applyAlignment="1" applyProtection="1">
      <alignment horizontal="left"/>
      <protection locked="0"/>
    </xf>
    <xf numFmtId="0" fontId="5" fillId="0" borderId="16" xfId="1" applyNumberFormat="1" applyFont="1" applyBorder="1" applyAlignment="1" applyProtection="1">
      <alignment horizontal="center"/>
      <protection locked="0"/>
    </xf>
    <xf numFmtId="1" fontId="6" fillId="0" borderId="16" xfId="1" applyNumberFormat="1" applyFont="1" applyBorder="1" applyAlignment="1">
      <alignment horizontal="center"/>
    </xf>
    <xf numFmtId="1" fontId="5" fillId="17" borderId="16" xfId="1" applyNumberFormat="1" applyFont="1" applyFill="1" applyBorder="1" applyAlignment="1" applyProtection="1">
      <alignment horizontal="center"/>
    </xf>
    <xf numFmtId="1" fontId="5" fillId="20" borderId="16" xfId="1" applyNumberFormat="1" applyFont="1" applyFill="1" applyBorder="1" applyAlignment="1" applyProtection="1">
      <alignment horizontal="center"/>
    </xf>
    <xf numFmtId="9" fontId="0" fillId="0" borderId="2" xfId="0" applyNumberFormat="1" applyBorder="1"/>
    <xf numFmtId="0" fontId="0" fillId="0" borderId="2" xfId="0" applyBorder="1" applyAlignment="1">
      <alignment horizontal="center"/>
    </xf>
    <xf numFmtId="0" fontId="21" fillId="0" borderId="2" xfId="0" applyFont="1" applyBorder="1" applyAlignment="1">
      <alignment horizontal="right"/>
    </xf>
    <xf numFmtId="0" fontId="22" fillId="0" borderId="2" xfId="0" applyFont="1" applyBorder="1"/>
    <xf numFmtId="1" fontId="5" fillId="22" borderId="4" xfId="1" applyNumberFormat="1" applyFont="1" applyFill="1" applyBorder="1" applyAlignment="1" applyProtection="1">
      <alignment horizontal="center"/>
    </xf>
    <xf numFmtId="1" fontId="5" fillId="22" borderId="16" xfId="1" applyNumberFormat="1" applyFont="1" applyFill="1" applyBorder="1" applyAlignment="1" applyProtection="1">
      <alignment horizontal="center"/>
    </xf>
    <xf numFmtId="1" fontId="6" fillId="15" borderId="14" xfId="1" applyNumberFormat="1" applyFont="1" applyFill="1" applyBorder="1" applyAlignment="1">
      <alignment horizontal="center"/>
    </xf>
    <xf numFmtId="0" fontId="7" fillId="23" borderId="2" xfId="41" applyFont="1" applyFill="1" applyBorder="1" applyAlignment="1">
      <alignment horizontal="left" vertical="center" wrapText="1"/>
    </xf>
    <xf numFmtId="0" fontId="23" fillId="18" borderId="2" xfId="41" applyFont="1" applyFill="1" applyBorder="1" applyAlignment="1">
      <alignment vertical="center" wrapText="1"/>
    </xf>
    <xf numFmtId="0" fontId="7" fillId="23" borderId="2" xfId="41" applyFont="1" applyFill="1" applyBorder="1" applyAlignment="1">
      <alignment wrapText="1"/>
    </xf>
    <xf numFmtId="0" fontId="7" fillId="23" borderId="2" xfId="41" quotePrefix="1" applyFont="1" applyFill="1" applyBorder="1" applyAlignment="1">
      <alignment wrapText="1"/>
    </xf>
    <xf numFmtId="0" fontId="23" fillId="18" borderId="2" xfId="41" applyFont="1" applyFill="1" applyBorder="1" applyAlignment="1">
      <alignment horizontal="center" vertical="center" wrapText="1"/>
    </xf>
    <xf numFmtId="0" fontId="7" fillId="23" borderId="2" xfId="41" applyFont="1" applyFill="1" applyBorder="1" applyAlignment="1">
      <alignment horizontal="center" vertical="center" wrapText="1"/>
    </xf>
    <xf numFmtId="0" fontId="7" fillId="23" borderId="2" xfId="41" applyFont="1" applyFill="1" applyBorder="1" applyAlignment="1">
      <alignment vertical="center" wrapText="1"/>
    </xf>
    <xf numFmtId="0" fontId="20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1" fontId="6" fillId="15" borderId="10" xfId="1" applyNumberFormat="1" applyFont="1" applyFill="1" applyBorder="1" applyAlignment="1">
      <alignment horizontal="center" vertical="center"/>
    </xf>
    <xf numFmtId="1" fontId="6" fillId="15" borderId="5" xfId="1" applyNumberFormat="1" applyFont="1" applyFill="1" applyBorder="1" applyAlignment="1">
      <alignment horizontal="center" vertical="center"/>
    </xf>
    <xf numFmtId="1" fontId="4" fillId="15" borderId="13" xfId="1" applyNumberFormat="1" applyFont="1" applyFill="1" applyBorder="1" applyAlignment="1">
      <alignment horizontal="center" vertical="center" wrapText="1"/>
    </xf>
    <xf numFmtId="1" fontId="4" fillId="15" borderId="8" xfId="1" applyNumberFormat="1" applyFont="1" applyFill="1" applyBorder="1" applyAlignment="1">
      <alignment horizontal="center" vertical="center" wrapText="1"/>
    </xf>
    <xf numFmtId="1" fontId="4" fillId="15" borderId="11" xfId="1" applyNumberFormat="1" applyFont="1" applyFill="1" applyBorder="1" applyAlignment="1">
      <alignment horizontal="center" vertical="center" wrapText="1"/>
    </xf>
    <xf numFmtId="1" fontId="6" fillId="15" borderId="15" xfId="1" applyNumberFormat="1" applyFont="1" applyFill="1" applyBorder="1" applyAlignment="1">
      <alignment horizontal="center"/>
    </xf>
    <xf numFmtId="1" fontId="6" fillId="15" borderId="9" xfId="1" applyNumberFormat="1" applyFont="1" applyFill="1" applyBorder="1" applyAlignment="1">
      <alignment horizontal="center"/>
    </xf>
    <xf numFmtId="1" fontId="6" fillId="15" borderId="14" xfId="1" applyNumberFormat="1" applyFont="1" applyFill="1" applyBorder="1" applyAlignment="1">
      <alignment horizontal="center"/>
    </xf>
    <xf numFmtId="1" fontId="4" fillId="15" borderId="24" xfId="1" applyNumberFormat="1" applyFont="1" applyFill="1" applyBorder="1" applyAlignment="1">
      <alignment horizontal="center" vertical="center" wrapText="1"/>
    </xf>
    <xf numFmtId="1" fontId="4" fillId="15" borderId="6" xfId="1" applyNumberFormat="1" applyFont="1" applyFill="1" applyBorder="1" applyAlignment="1">
      <alignment horizontal="center" vertical="center" wrapText="1"/>
    </xf>
    <xf numFmtId="1" fontId="5" fillId="15" borderId="10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15" borderId="10" xfId="1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5" fontId="2" fillId="0" borderId="8" xfId="1" applyNumberFormat="1" applyBorder="1" applyAlignment="1" applyProtection="1">
      <alignment horizontal="left"/>
    </xf>
    <xf numFmtId="165" fontId="2" fillId="0" borderId="2" xfId="1" applyNumberFormat="1" applyBorder="1" applyAlignment="1" applyProtection="1">
      <alignment horizontal="left"/>
      <protection locked="0"/>
    </xf>
    <xf numFmtId="165" fontId="2" fillId="0" borderId="8" xfId="1" applyNumberFormat="1" applyBorder="1" applyAlignment="1" applyProtection="1">
      <alignment horizontal="right"/>
    </xf>
    <xf numFmtId="1" fontId="4" fillId="15" borderId="2" xfId="1" applyNumberFormat="1" applyFont="1" applyFill="1" applyBorder="1" applyAlignment="1">
      <alignment horizontal="center" vertical="center" wrapText="1"/>
    </xf>
    <xf numFmtId="1" fontId="4" fillId="15" borderId="12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3" fillId="15" borderId="12" xfId="1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1" fontId="3" fillId="15" borderId="1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5" fillId="16" borderId="20" xfId="1" applyNumberFormat="1" applyFont="1" applyFill="1" applyBorder="1" applyAlignment="1">
      <alignment horizontal="right"/>
    </xf>
    <xf numFmtId="1" fontId="5" fillId="16" borderId="21" xfId="1" applyNumberFormat="1" applyFont="1" applyFill="1" applyBorder="1" applyAlignment="1">
      <alignment horizontal="right"/>
    </xf>
    <xf numFmtId="1" fontId="5" fillId="16" borderId="22" xfId="1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" fontId="3" fillId="15" borderId="17" xfId="1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1" fontId="5" fillId="16" borderId="15" xfId="1" applyNumberFormat="1" applyFont="1" applyFill="1" applyBorder="1" applyAlignment="1">
      <alignment horizontal="right"/>
    </xf>
    <xf numFmtId="1" fontId="5" fillId="16" borderId="19" xfId="1" applyNumberFormat="1" applyFont="1" applyFill="1" applyBorder="1" applyAlignment="1">
      <alignment horizontal="right"/>
    </xf>
    <xf numFmtId="0" fontId="7" fillId="23" borderId="2" xfId="41" applyFont="1" applyFill="1" applyBorder="1" applyAlignment="1">
      <alignment vertical="center" wrapText="1"/>
    </xf>
    <xf numFmtId="0" fontId="23" fillId="18" borderId="2" xfId="41" applyFont="1" applyFill="1" applyBorder="1" applyAlignment="1">
      <alignment horizontal="center" vertical="center" wrapText="1"/>
    </xf>
    <xf numFmtId="0" fontId="7" fillId="23" borderId="2" xfId="41" applyFont="1" applyFill="1" applyBorder="1" applyAlignment="1">
      <alignment horizontal="center" vertical="center" wrapText="1"/>
    </xf>
    <xf numFmtId="0" fontId="7" fillId="24" borderId="2" xfId="41" applyFont="1" applyFill="1" applyBorder="1" applyAlignment="1">
      <alignment horizontal="center" vertical="center" wrapText="1"/>
    </xf>
    <xf numFmtId="0" fontId="7" fillId="24" borderId="2" xfId="41" applyFont="1" applyFill="1" applyBorder="1" applyAlignment="1">
      <alignment vertical="center" wrapText="1" shrinkToFit="1"/>
    </xf>
    <xf numFmtId="0" fontId="7" fillId="23" borderId="24" xfId="41" applyFont="1" applyFill="1" applyBorder="1" applyAlignment="1">
      <alignment horizontal="center" vertical="center" wrapText="1"/>
    </xf>
    <xf numFmtId="0" fontId="7" fillId="23" borderId="6" xfId="41" applyFont="1" applyFill="1" applyBorder="1" applyAlignment="1">
      <alignment horizontal="center" vertical="center" wrapText="1"/>
    </xf>
    <xf numFmtId="0" fontId="7" fillId="24" borderId="2" xfId="41" applyFont="1" applyFill="1" applyBorder="1" applyAlignment="1">
      <alignment wrapText="1"/>
    </xf>
    <xf numFmtId="0" fontId="7" fillId="24" borderId="2" xfId="41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</cellXfs>
  <cellStyles count="42">
    <cellStyle name="20% - Cor1 2" xfId="3"/>
    <cellStyle name="20% - Cor2 2" xfId="4"/>
    <cellStyle name="20% - Cor3 2" xfId="5"/>
    <cellStyle name="20% - Cor4 2" xfId="6"/>
    <cellStyle name="20% - Cor5 2" xfId="7"/>
    <cellStyle name="20% - Cor6 2" xfId="8"/>
    <cellStyle name="40% - Cor1 2" xfId="9"/>
    <cellStyle name="40% - Cor2 2" xfId="10"/>
    <cellStyle name="40% - Cor3 2" xfId="11"/>
    <cellStyle name="40% - Cor4 2" xfId="12"/>
    <cellStyle name="40% - Cor5 2" xfId="13"/>
    <cellStyle name="40% - Cor6 2" xfId="14"/>
    <cellStyle name="Excel_BuiltIn_Hyperlink" xfId="15"/>
    <cellStyle name="Graphics" xfId="16"/>
    <cellStyle name="Heading" xfId="17"/>
    <cellStyle name="Heading1" xfId="18"/>
    <cellStyle name="Normal" xfId="0" builtinId="0"/>
    <cellStyle name="Normal 10" xfId="41"/>
    <cellStyle name="Normal 2" xfId="19"/>
    <cellStyle name="Normal 2 2" xfId="20"/>
    <cellStyle name="Normal 2 2 2" xfId="21"/>
    <cellStyle name="Normal 2 3" xfId="22"/>
    <cellStyle name="Normal 2 4" xfId="1"/>
    <cellStyle name="Normal 3" xfId="23"/>
    <cellStyle name="Normal 3 2" xfId="24"/>
    <cellStyle name="Normal 4" xfId="25"/>
    <cellStyle name="Normal 4 2" xfId="26"/>
    <cellStyle name="Normal 5" xfId="27"/>
    <cellStyle name="Normal 5 2" xfId="28"/>
    <cellStyle name="Normal 6" xfId="29"/>
    <cellStyle name="Normal 6 2" xfId="30"/>
    <cellStyle name="Normal 7" xfId="31"/>
    <cellStyle name="Normal 7 2" xfId="32"/>
    <cellStyle name="Normal 7 3" xfId="2"/>
    <cellStyle name="Normal 8" xfId="33"/>
    <cellStyle name="Normal 9" xfId="40"/>
    <cellStyle name="Nota 2" xfId="34"/>
    <cellStyle name="Percentagem 2" xfId="35"/>
    <cellStyle name="Percentagem 2 2" xfId="36"/>
    <cellStyle name="Percentagem 2 2 2" xfId="37"/>
    <cellStyle name="Result" xfId="38"/>
    <cellStyle name="Result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RowColHeaders="0" workbookViewId="0">
      <selection activeCell="B10" sqref="B10"/>
    </sheetView>
  </sheetViews>
  <sheetFormatPr defaultRowHeight="15"/>
  <cols>
    <col min="2" max="2" width="13.7109375" customWidth="1"/>
  </cols>
  <sheetData>
    <row r="1" spans="1:2" ht="21">
      <c r="A1" s="61" t="s">
        <v>45</v>
      </c>
      <c r="B1" s="61"/>
    </row>
    <row r="2" spans="1:2" ht="18.75">
      <c r="A2" s="60" t="s">
        <v>0</v>
      </c>
      <c r="B2" s="60"/>
    </row>
    <row r="3" spans="1:2">
      <c r="A3" s="33" t="s">
        <v>15</v>
      </c>
      <c r="B3" s="47">
        <v>6</v>
      </c>
    </row>
    <row r="4" spans="1:2">
      <c r="A4" s="33" t="s">
        <v>17</v>
      </c>
      <c r="B4" s="47">
        <v>6</v>
      </c>
    </row>
    <row r="5" spans="1:2">
      <c r="A5" s="33" t="s">
        <v>18</v>
      </c>
      <c r="B5" s="47">
        <v>6</v>
      </c>
    </row>
    <row r="6" spans="1:2">
      <c r="A6" s="33" t="s">
        <v>19</v>
      </c>
      <c r="B6" s="47">
        <v>10</v>
      </c>
    </row>
    <row r="7" spans="1:2">
      <c r="A7" s="33" t="s">
        <v>20</v>
      </c>
      <c r="B7" s="47">
        <v>8</v>
      </c>
    </row>
    <row r="8" spans="1:2">
      <c r="A8" s="33" t="s">
        <v>21</v>
      </c>
      <c r="B8" s="47">
        <v>6</v>
      </c>
    </row>
    <row r="9" spans="1:2">
      <c r="A9" s="33" t="s">
        <v>23</v>
      </c>
      <c r="B9" s="47">
        <v>8</v>
      </c>
    </row>
    <row r="10" spans="1:2" ht="15.75">
      <c r="A10" s="48" t="s">
        <v>2</v>
      </c>
      <c r="B10" s="47">
        <f>SUM(B3:B9)</f>
        <v>50</v>
      </c>
    </row>
    <row r="11" spans="1:2" ht="18.75">
      <c r="A11" s="60" t="s">
        <v>3</v>
      </c>
      <c r="B11" s="60"/>
    </row>
    <row r="12" spans="1:2">
      <c r="A12" s="33" t="s">
        <v>22</v>
      </c>
      <c r="B12" s="47">
        <v>5</v>
      </c>
    </row>
    <row r="13" spans="1:2">
      <c r="A13" s="33" t="s">
        <v>24</v>
      </c>
      <c r="B13" s="47">
        <v>5</v>
      </c>
    </row>
    <row r="14" spans="1:2">
      <c r="A14" s="33" t="s">
        <v>25</v>
      </c>
      <c r="B14" s="47">
        <v>5</v>
      </c>
    </row>
    <row r="15" spans="1:2">
      <c r="A15" s="33" t="s">
        <v>26</v>
      </c>
      <c r="B15" s="47">
        <v>5</v>
      </c>
    </row>
    <row r="16" spans="1:2" ht="15.75">
      <c r="A16" s="48" t="s">
        <v>2</v>
      </c>
      <c r="B16" s="47">
        <f>SUM(B12:B15)</f>
        <v>20</v>
      </c>
    </row>
    <row r="17" spans="1:2" ht="18.75">
      <c r="A17" s="60" t="s">
        <v>1</v>
      </c>
      <c r="B17" s="60"/>
    </row>
    <row r="18" spans="1:2">
      <c r="A18" s="33" t="s">
        <v>28</v>
      </c>
      <c r="B18" s="47">
        <v>6</v>
      </c>
    </row>
    <row r="19" spans="1:2">
      <c r="A19" s="33" t="s">
        <v>44</v>
      </c>
      <c r="B19" s="47">
        <v>24</v>
      </c>
    </row>
    <row r="20" spans="1:2" ht="15.75">
      <c r="A20" s="48" t="s">
        <v>2</v>
      </c>
      <c r="B20" s="47">
        <f>SUM(B18:B19)</f>
        <v>30</v>
      </c>
    </row>
    <row r="21" spans="1:2" ht="21">
      <c r="A21" s="49" t="s">
        <v>46</v>
      </c>
      <c r="B21" s="47">
        <f>B20+B16+B10</f>
        <v>100</v>
      </c>
    </row>
  </sheetData>
  <sheetProtection algorithmName="SHA-512" hashValue="8LbpdIO2D7uGht5olTt863wplezRaHMhgg+px7EazTC46def0GO/9KIEUqV33AyIYfTFpf7BRLJARoAQa+x2/A==" saltValue="H23JZbQD6hdQ46sWmgW9zA==" spinCount="100000" sheet="1" objects="1" scenarios="1" selectLockedCells="1"/>
  <mergeCells count="4">
    <mergeCell ref="A2:B2"/>
    <mergeCell ref="A11:B11"/>
    <mergeCell ref="A17:B1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9"/>
  <sheetViews>
    <sheetView showRowColHeaders="0"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4" sqref="B14"/>
    </sheetView>
  </sheetViews>
  <sheetFormatPr defaultColWidth="0" defaultRowHeight="14.25" zeroHeight="1"/>
  <cols>
    <col min="1" max="1" width="4.28515625" style="18" customWidth="1"/>
    <col min="2" max="2" width="37.42578125" style="18" customWidth="1"/>
    <col min="3" max="21" width="5.7109375" style="18" customWidth="1"/>
    <col min="22" max="32" width="3.5703125" style="18" hidden="1" customWidth="1"/>
    <col min="33" max="39" width="4.140625" style="18" hidden="1" customWidth="1"/>
    <col min="40" max="41" width="4.7109375" style="18" hidden="1" customWidth="1"/>
    <col min="42" max="42" width="5.7109375" style="18" customWidth="1"/>
    <col min="43" max="43" width="6.42578125" style="18" hidden="1" customWidth="1"/>
    <col min="44" max="44" width="7.5703125" style="18" hidden="1" customWidth="1"/>
    <col min="45" max="45" width="8.7109375" style="18" hidden="1" customWidth="1"/>
    <col min="46" max="46" width="6.42578125" style="18" customWidth="1"/>
    <col min="47" max="47" width="7.42578125" style="18" customWidth="1"/>
    <col min="48" max="48" width="8.7109375" style="18" customWidth="1"/>
    <col min="49" max="50" width="9.5703125" style="18" customWidth="1"/>
    <col min="51" max="52" width="0" style="18" hidden="1" customWidth="1"/>
    <col min="53" max="16384" width="9.5703125" style="18" hidden="1"/>
  </cols>
  <sheetData>
    <row r="1" spans="1:49" ht="15">
      <c r="A1" s="78" t="s">
        <v>30</v>
      </c>
      <c r="B1" s="78"/>
      <c r="C1" s="77"/>
      <c r="D1" s="77"/>
      <c r="E1" s="77"/>
      <c r="F1" s="77"/>
      <c r="G1" s="77"/>
      <c r="H1" s="77"/>
      <c r="I1" s="77"/>
      <c r="J1" s="77"/>
      <c r="K1" s="77"/>
      <c r="L1" s="78" t="s">
        <v>31</v>
      </c>
      <c r="M1" s="78"/>
      <c r="N1" s="38" t="s">
        <v>32</v>
      </c>
      <c r="O1" s="77"/>
      <c r="P1" s="77"/>
      <c r="Q1" s="35"/>
      <c r="R1" s="39"/>
      <c r="S1" s="78"/>
      <c r="T1" s="78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8"/>
      <c r="AU1" s="76"/>
      <c r="AV1" s="76"/>
      <c r="AW1" s="30"/>
    </row>
    <row r="2" spans="1:49" s="2" customFormat="1" ht="12.75" customHeight="1">
      <c r="A2" s="84" t="s">
        <v>107</v>
      </c>
      <c r="B2" s="82" t="s">
        <v>12</v>
      </c>
      <c r="C2" s="71">
        <v>1</v>
      </c>
      <c r="D2" s="71">
        <v>2</v>
      </c>
      <c r="E2" s="71">
        <v>3</v>
      </c>
      <c r="F2" s="71">
        <v>4</v>
      </c>
      <c r="G2" s="71">
        <v>5</v>
      </c>
      <c r="H2" s="71">
        <v>6</v>
      </c>
      <c r="I2" s="70">
        <v>7</v>
      </c>
      <c r="J2" s="70">
        <v>8</v>
      </c>
      <c r="K2" s="70">
        <v>9</v>
      </c>
      <c r="L2" s="70">
        <v>10</v>
      </c>
      <c r="M2" s="70">
        <v>11</v>
      </c>
      <c r="N2" s="80" t="s">
        <v>28</v>
      </c>
      <c r="O2" s="64">
        <v>12</v>
      </c>
      <c r="P2" s="65"/>
      <c r="Q2" s="65"/>
      <c r="R2" s="65"/>
      <c r="S2" s="65"/>
      <c r="T2" s="65"/>
      <c r="U2" s="66"/>
      <c r="V2" s="36">
        <f>C2</f>
        <v>1</v>
      </c>
      <c r="W2" s="52">
        <f t="shared" ref="W2:AF2" si="0">D2</f>
        <v>2</v>
      </c>
      <c r="X2" s="52">
        <f t="shared" si="0"/>
        <v>3</v>
      </c>
      <c r="Y2" s="52">
        <f t="shared" si="0"/>
        <v>4</v>
      </c>
      <c r="Z2" s="52">
        <f t="shared" si="0"/>
        <v>5</v>
      </c>
      <c r="AA2" s="52">
        <f t="shared" si="0"/>
        <v>6</v>
      </c>
      <c r="AB2" s="52">
        <f t="shared" si="0"/>
        <v>7</v>
      </c>
      <c r="AC2" s="52">
        <f t="shared" si="0"/>
        <v>8</v>
      </c>
      <c r="AD2" s="52">
        <f t="shared" si="0"/>
        <v>9</v>
      </c>
      <c r="AE2" s="52">
        <f t="shared" si="0"/>
        <v>10</v>
      </c>
      <c r="AF2" s="52">
        <f t="shared" si="0"/>
        <v>11</v>
      </c>
      <c r="AG2" s="62" t="str">
        <f>N2</f>
        <v>POS</v>
      </c>
      <c r="AH2" s="67">
        <f>O2</f>
        <v>12</v>
      </c>
      <c r="AI2" s="68"/>
      <c r="AJ2" s="68"/>
      <c r="AK2" s="68"/>
      <c r="AL2" s="68"/>
      <c r="AM2" s="68"/>
      <c r="AN2" s="69"/>
      <c r="AO2" s="62">
        <v>12</v>
      </c>
      <c r="AP2" s="72" t="s">
        <v>2</v>
      </c>
      <c r="AQ2" s="74" t="s">
        <v>0</v>
      </c>
      <c r="AR2" s="72" t="s">
        <v>1</v>
      </c>
      <c r="AS2" s="72" t="s">
        <v>3</v>
      </c>
      <c r="AT2" s="74" t="s">
        <v>0</v>
      </c>
      <c r="AU2" s="72" t="s">
        <v>1</v>
      </c>
      <c r="AV2" s="72" t="s">
        <v>3</v>
      </c>
      <c r="AW2" s="30"/>
    </row>
    <row r="3" spans="1:49" s="2" customFormat="1" ht="12.75" customHeight="1">
      <c r="A3" s="85"/>
      <c r="B3" s="83"/>
      <c r="C3" s="79"/>
      <c r="D3" s="79"/>
      <c r="E3" s="79"/>
      <c r="F3" s="79"/>
      <c r="G3" s="79"/>
      <c r="H3" s="79"/>
      <c r="I3" s="71"/>
      <c r="J3" s="71"/>
      <c r="K3" s="71"/>
      <c r="L3" s="71"/>
      <c r="M3" s="71"/>
      <c r="N3" s="81"/>
      <c r="O3" s="14" t="s">
        <v>5</v>
      </c>
      <c r="P3" s="14" t="s">
        <v>6</v>
      </c>
      <c r="Q3" s="14" t="s">
        <v>7</v>
      </c>
      <c r="R3" s="14" t="s">
        <v>8</v>
      </c>
      <c r="S3" s="14" t="s">
        <v>9</v>
      </c>
      <c r="T3" s="14" t="s">
        <v>10</v>
      </c>
      <c r="U3" s="20" t="s">
        <v>29</v>
      </c>
      <c r="V3" s="15"/>
      <c r="W3" s="1"/>
      <c r="X3" s="1"/>
      <c r="Y3" s="1"/>
      <c r="Z3" s="1"/>
      <c r="AA3" s="1"/>
      <c r="AB3" s="1"/>
      <c r="AC3" s="1"/>
      <c r="AD3" s="1"/>
      <c r="AE3" s="1"/>
      <c r="AF3" s="1"/>
      <c r="AG3" s="63"/>
      <c r="AH3" s="1" t="str">
        <f t="shared" ref="AH3:AN4" si="1">O3</f>
        <v>A</v>
      </c>
      <c r="AI3" s="1" t="str">
        <f t="shared" si="1"/>
        <v>B</v>
      </c>
      <c r="AJ3" s="1" t="str">
        <f t="shared" si="1"/>
        <v>C</v>
      </c>
      <c r="AK3" s="1" t="str">
        <f t="shared" si="1"/>
        <v>D</v>
      </c>
      <c r="AL3" s="1" t="str">
        <f t="shared" si="1"/>
        <v>E</v>
      </c>
      <c r="AM3" s="1" t="str">
        <f t="shared" si="1"/>
        <v>F</v>
      </c>
      <c r="AN3" s="21" t="str">
        <f t="shared" si="1"/>
        <v>EXT</v>
      </c>
      <c r="AO3" s="73"/>
      <c r="AP3" s="73"/>
      <c r="AQ3" s="75"/>
      <c r="AR3" s="73"/>
      <c r="AS3" s="73"/>
      <c r="AT3" s="75"/>
      <c r="AU3" s="73"/>
      <c r="AV3" s="73"/>
      <c r="AW3" s="30"/>
    </row>
    <row r="4" spans="1:49" s="2" customFormat="1" ht="12.75" customHeight="1">
      <c r="A4" s="8" t="s">
        <v>4</v>
      </c>
      <c r="B4" s="9" t="s">
        <v>11</v>
      </c>
      <c r="C4" s="12">
        <v>6</v>
      </c>
      <c r="D4" s="12">
        <v>6</v>
      </c>
      <c r="E4" s="12">
        <v>6</v>
      </c>
      <c r="F4" s="12">
        <v>10</v>
      </c>
      <c r="G4" s="12">
        <v>8</v>
      </c>
      <c r="H4" s="12">
        <v>6</v>
      </c>
      <c r="I4" s="12">
        <v>5</v>
      </c>
      <c r="J4" s="12">
        <v>8</v>
      </c>
      <c r="K4" s="12">
        <v>5</v>
      </c>
      <c r="L4" s="12">
        <v>5</v>
      </c>
      <c r="M4" s="12">
        <v>5</v>
      </c>
      <c r="N4" s="12">
        <v>6</v>
      </c>
      <c r="O4" s="12">
        <v>4</v>
      </c>
      <c r="P4" s="12">
        <v>4</v>
      </c>
      <c r="Q4" s="12">
        <v>4</v>
      </c>
      <c r="R4" s="12">
        <v>4</v>
      </c>
      <c r="S4" s="12">
        <v>4</v>
      </c>
      <c r="T4" s="12">
        <v>4</v>
      </c>
      <c r="U4" s="12">
        <v>0</v>
      </c>
      <c r="V4" s="13">
        <f>C4</f>
        <v>6</v>
      </c>
      <c r="W4" s="13">
        <f t="shared" ref="W4:AF4" si="2">D4</f>
        <v>6</v>
      </c>
      <c r="X4" s="13">
        <f t="shared" si="2"/>
        <v>6</v>
      </c>
      <c r="Y4" s="13">
        <f t="shared" si="2"/>
        <v>10</v>
      </c>
      <c r="Z4" s="13">
        <f t="shared" si="2"/>
        <v>8</v>
      </c>
      <c r="AA4" s="13">
        <f t="shared" si="2"/>
        <v>6</v>
      </c>
      <c r="AB4" s="13">
        <f t="shared" si="2"/>
        <v>5</v>
      </c>
      <c r="AC4" s="13">
        <f t="shared" si="2"/>
        <v>8</v>
      </c>
      <c r="AD4" s="13">
        <f t="shared" si="2"/>
        <v>5</v>
      </c>
      <c r="AE4" s="13">
        <f t="shared" si="2"/>
        <v>5</v>
      </c>
      <c r="AF4" s="13">
        <f t="shared" si="2"/>
        <v>5</v>
      </c>
      <c r="AG4" s="13">
        <f>N4</f>
        <v>6</v>
      </c>
      <c r="AH4" s="13">
        <f t="shared" si="1"/>
        <v>4</v>
      </c>
      <c r="AI4" s="13">
        <f t="shared" si="1"/>
        <v>4</v>
      </c>
      <c r="AJ4" s="13">
        <f t="shared" si="1"/>
        <v>4</v>
      </c>
      <c r="AK4" s="13">
        <f t="shared" si="1"/>
        <v>4</v>
      </c>
      <c r="AL4" s="13">
        <f t="shared" si="1"/>
        <v>4</v>
      </c>
      <c r="AM4" s="13">
        <f t="shared" si="1"/>
        <v>4</v>
      </c>
      <c r="AN4" s="31">
        <f t="shared" si="1"/>
        <v>0</v>
      </c>
      <c r="AO4" s="13">
        <f>IF(AN4&gt;-3,AH4+AI4+AJ4+AK4+AL4+AM4+AN4,0)</f>
        <v>24</v>
      </c>
      <c r="AP4" s="32">
        <f>IF(SUM(V4:AG4)+AO4&lt;0.5,"X",SUM(V4:AG4)+AO4)</f>
        <v>100</v>
      </c>
      <c r="AQ4" s="32">
        <f>SUM(V4:AA4)+AC4</f>
        <v>50</v>
      </c>
      <c r="AR4" s="32">
        <f>IF(AG4+AO4&lt;0,0,AG4+AO4)</f>
        <v>30</v>
      </c>
      <c r="AS4" s="32">
        <f>AB4+AD4+AE4+AF4</f>
        <v>20</v>
      </c>
      <c r="AT4" s="32">
        <f>IF(AQ4/AQ$4*100&lt;0.1,"X",AQ4/AQ$4*100)</f>
        <v>100</v>
      </c>
      <c r="AU4" s="32">
        <f t="shared" ref="AU4:AV4" si="3">IF(AR4/AR$4*100&lt;0.1,"X",AR4/AR$4*100)</f>
        <v>100</v>
      </c>
      <c r="AV4" s="32">
        <f t="shared" si="3"/>
        <v>100</v>
      </c>
      <c r="AW4" s="30"/>
    </row>
    <row r="5" spans="1:49" s="2" customFormat="1" ht="12.75" customHeight="1">
      <c r="A5" s="6">
        <v>1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3">
        <f>C5*C$4/5</f>
        <v>0</v>
      </c>
      <c r="W5" s="3">
        <f t="shared" ref="W5:AM5" si="4">D5*D$4/5</f>
        <v>0</v>
      </c>
      <c r="X5" s="3">
        <f t="shared" si="4"/>
        <v>0</v>
      </c>
      <c r="Y5" s="3">
        <f t="shared" si="4"/>
        <v>0</v>
      </c>
      <c r="Z5" s="3">
        <f t="shared" si="4"/>
        <v>0</v>
      </c>
      <c r="AA5" s="3">
        <f t="shared" si="4"/>
        <v>0</v>
      </c>
      <c r="AB5" s="3">
        <f t="shared" si="4"/>
        <v>0</v>
      </c>
      <c r="AC5" s="3">
        <f t="shared" si="4"/>
        <v>0</v>
      </c>
      <c r="AD5" s="3">
        <f t="shared" si="4"/>
        <v>0</v>
      </c>
      <c r="AE5" s="3">
        <f t="shared" si="4"/>
        <v>0</v>
      </c>
      <c r="AF5" s="3">
        <f t="shared" si="4"/>
        <v>0</v>
      </c>
      <c r="AG5" s="3">
        <f t="shared" si="4"/>
        <v>0</v>
      </c>
      <c r="AH5" s="3">
        <f t="shared" si="4"/>
        <v>0</v>
      </c>
      <c r="AI5" s="3">
        <f t="shared" si="4"/>
        <v>0</v>
      </c>
      <c r="AJ5" s="3">
        <f t="shared" si="4"/>
        <v>0</v>
      </c>
      <c r="AK5" s="3">
        <f t="shared" si="4"/>
        <v>0</v>
      </c>
      <c r="AL5" s="3">
        <f t="shared" si="4"/>
        <v>0</v>
      </c>
      <c r="AM5" s="3">
        <f t="shared" si="4"/>
        <v>0</v>
      </c>
      <c r="AN5" s="3">
        <f t="shared" ref="AN5:AN29" si="5">U5</f>
        <v>0</v>
      </c>
      <c r="AO5" s="3">
        <f>IF(AN5&gt;-3,AH5+AI5+AJ5+AK5+AL5+AM5+AN5,0)</f>
        <v>0</v>
      </c>
      <c r="AP5" s="50" t="str">
        <f t="shared" ref="AP5:AP29" si="6">IF(SUM(V5:AG5)+AO5&lt;0.5,"X",SUM(V5:AG5)+AO5)</f>
        <v>X</v>
      </c>
      <c r="AQ5" s="22">
        <f t="shared" ref="AQ5:AQ29" si="7">SUM(V5:AA5)+AC5</f>
        <v>0</v>
      </c>
      <c r="AR5" s="22">
        <f t="shared" ref="AR5:AR29" si="8">IF(AG5+AO5&lt;0,0,AG5+AO5)</f>
        <v>0</v>
      </c>
      <c r="AS5" s="22">
        <f t="shared" ref="AS5:AS29" si="9">AB5+AD5+AE5+AF5</f>
        <v>0</v>
      </c>
      <c r="AT5" s="26" t="str">
        <f t="shared" ref="AT5:AT29" si="10">IF(AQ5/AQ$4*100&lt;0.1,"X",AQ5/AQ$4*100)</f>
        <v>X</v>
      </c>
      <c r="AU5" s="26" t="str">
        <f t="shared" ref="AU5:AU29" si="11">IF(AR5/AR$4*100&lt;0.1,"X",AR5/AR$4*100)</f>
        <v>X</v>
      </c>
      <c r="AV5" s="26" t="str">
        <f t="shared" ref="AV5:AV29" si="12">IF(AS5/AS$4*100&lt;0.1,"X",AS5/AS$4*100)</f>
        <v>X</v>
      </c>
      <c r="AW5" s="30"/>
    </row>
    <row r="6" spans="1:49" s="2" customFormat="1" ht="12.75" customHeight="1">
      <c r="A6" s="6">
        <f>A5+1</f>
        <v>2</v>
      </c>
      <c r="B6" s="1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>
        <f t="shared" ref="V6:V29" si="13">C6*C$4/5</f>
        <v>0</v>
      </c>
      <c r="W6" s="3">
        <f t="shared" ref="W6:W29" si="14">D6*D$4/5</f>
        <v>0</v>
      </c>
      <c r="X6" s="3">
        <f t="shared" ref="X6:X29" si="15">E6*E$4/5</f>
        <v>0</v>
      </c>
      <c r="Y6" s="3">
        <f t="shared" ref="Y6:Y29" si="16">F6*F$4/5</f>
        <v>0</v>
      </c>
      <c r="Z6" s="3">
        <f t="shared" ref="Z6:Z29" si="17">G6*G$4/5</f>
        <v>0</v>
      </c>
      <c r="AA6" s="3">
        <f t="shared" ref="AA6:AA29" si="18">H6*H$4/5</f>
        <v>0</v>
      </c>
      <c r="AB6" s="3">
        <f t="shared" ref="AB6:AB29" si="19">I6*I$4/5</f>
        <v>0</v>
      </c>
      <c r="AC6" s="3">
        <f t="shared" ref="AC6:AC29" si="20">J6*J$4/5</f>
        <v>0</v>
      </c>
      <c r="AD6" s="3">
        <f t="shared" ref="AD6:AD29" si="21">K6*K$4/5</f>
        <v>0</v>
      </c>
      <c r="AE6" s="3">
        <f t="shared" ref="AE6:AE29" si="22">L6*L$4/5</f>
        <v>0</v>
      </c>
      <c r="AF6" s="3">
        <f t="shared" ref="AF6:AF29" si="23">M6*M$4/5</f>
        <v>0</v>
      </c>
      <c r="AG6" s="3">
        <f t="shared" ref="AG6:AG29" si="24">N6*N$4/5</f>
        <v>0</v>
      </c>
      <c r="AH6" s="3">
        <f t="shared" ref="AH6:AH29" si="25">O6*O$4/5</f>
        <v>0</v>
      </c>
      <c r="AI6" s="3">
        <f t="shared" ref="AI6:AI29" si="26">P6*P$4/5</f>
        <v>0</v>
      </c>
      <c r="AJ6" s="3">
        <f t="shared" ref="AJ6:AJ29" si="27">Q6*Q$4/5</f>
        <v>0</v>
      </c>
      <c r="AK6" s="3">
        <f t="shared" ref="AK6:AK29" si="28">R6*R$4/5</f>
        <v>0</v>
      </c>
      <c r="AL6" s="3">
        <f t="shared" ref="AL6:AL29" si="29">S6*S$4/5</f>
        <v>0</v>
      </c>
      <c r="AM6" s="3">
        <f t="shared" ref="AM6:AM29" si="30">T6*T$4/5</f>
        <v>0</v>
      </c>
      <c r="AN6" s="3">
        <f t="shared" si="5"/>
        <v>0</v>
      </c>
      <c r="AO6" s="3">
        <f t="shared" ref="AO6:AO29" si="31">IF(AN6&gt;-3,AH6+AI6+AJ6+AK6+AL6+AM6+AN6,0)</f>
        <v>0</v>
      </c>
      <c r="AP6" s="50" t="str">
        <f t="shared" si="6"/>
        <v>X</v>
      </c>
      <c r="AQ6" s="22">
        <f t="shared" si="7"/>
        <v>0</v>
      </c>
      <c r="AR6" s="22">
        <f t="shared" si="8"/>
        <v>0</v>
      </c>
      <c r="AS6" s="22">
        <f t="shared" si="9"/>
        <v>0</v>
      </c>
      <c r="AT6" s="26" t="str">
        <f t="shared" si="10"/>
        <v>X</v>
      </c>
      <c r="AU6" s="26" t="str">
        <f t="shared" si="11"/>
        <v>X</v>
      </c>
      <c r="AV6" s="26" t="str">
        <f t="shared" si="12"/>
        <v>X</v>
      </c>
      <c r="AW6" s="30"/>
    </row>
    <row r="7" spans="1:49" s="2" customFormat="1" ht="12.75" customHeight="1">
      <c r="A7" s="6">
        <f t="shared" ref="A7:A29" si="32">A6+1</f>
        <v>3</v>
      </c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">
        <f t="shared" si="13"/>
        <v>0</v>
      </c>
      <c r="W7" s="3">
        <f t="shared" si="14"/>
        <v>0</v>
      </c>
      <c r="X7" s="3">
        <f t="shared" si="15"/>
        <v>0</v>
      </c>
      <c r="Y7" s="3">
        <f t="shared" si="16"/>
        <v>0</v>
      </c>
      <c r="Z7" s="3">
        <f t="shared" si="17"/>
        <v>0</v>
      </c>
      <c r="AA7" s="3">
        <f t="shared" si="18"/>
        <v>0</v>
      </c>
      <c r="AB7" s="3">
        <f t="shared" si="19"/>
        <v>0</v>
      </c>
      <c r="AC7" s="3">
        <f t="shared" si="20"/>
        <v>0</v>
      </c>
      <c r="AD7" s="3">
        <f t="shared" si="21"/>
        <v>0</v>
      </c>
      <c r="AE7" s="3">
        <f t="shared" si="22"/>
        <v>0</v>
      </c>
      <c r="AF7" s="3">
        <f t="shared" si="23"/>
        <v>0</v>
      </c>
      <c r="AG7" s="3">
        <f t="shared" si="24"/>
        <v>0</v>
      </c>
      <c r="AH7" s="3">
        <f t="shared" si="25"/>
        <v>0</v>
      </c>
      <c r="AI7" s="3">
        <f t="shared" si="26"/>
        <v>0</v>
      </c>
      <c r="AJ7" s="3">
        <f t="shared" si="27"/>
        <v>0</v>
      </c>
      <c r="AK7" s="3">
        <f t="shared" si="28"/>
        <v>0</v>
      </c>
      <c r="AL7" s="3">
        <f t="shared" si="29"/>
        <v>0</v>
      </c>
      <c r="AM7" s="3">
        <f t="shared" si="30"/>
        <v>0</v>
      </c>
      <c r="AN7" s="3">
        <f t="shared" si="5"/>
        <v>0</v>
      </c>
      <c r="AO7" s="3">
        <f t="shared" si="31"/>
        <v>0</v>
      </c>
      <c r="AP7" s="50" t="str">
        <f t="shared" si="6"/>
        <v>X</v>
      </c>
      <c r="AQ7" s="22">
        <f t="shared" si="7"/>
        <v>0</v>
      </c>
      <c r="AR7" s="22">
        <f t="shared" si="8"/>
        <v>0</v>
      </c>
      <c r="AS7" s="22">
        <f t="shared" si="9"/>
        <v>0</v>
      </c>
      <c r="AT7" s="26" t="str">
        <f t="shared" si="10"/>
        <v>X</v>
      </c>
      <c r="AU7" s="26" t="str">
        <f t="shared" si="11"/>
        <v>X</v>
      </c>
      <c r="AV7" s="26" t="str">
        <f t="shared" si="12"/>
        <v>X</v>
      </c>
      <c r="AW7" s="30"/>
    </row>
    <row r="8" spans="1:49" s="2" customFormat="1" ht="12.75" customHeight="1">
      <c r="A8" s="6">
        <f t="shared" si="32"/>
        <v>4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>
        <f t="shared" si="13"/>
        <v>0</v>
      </c>
      <c r="W8" s="3">
        <f t="shared" si="14"/>
        <v>0</v>
      </c>
      <c r="X8" s="3">
        <f t="shared" si="15"/>
        <v>0</v>
      </c>
      <c r="Y8" s="3">
        <f t="shared" si="16"/>
        <v>0</v>
      </c>
      <c r="Z8" s="3">
        <f t="shared" si="17"/>
        <v>0</v>
      </c>
      <c r="AA8" s="3">
        <f t="shared" si="18"/>
        <v>0</v>
      </c>
      <c r="AB8" s="3">
        <f t="shared" si="19"/>
        <v>0</v>
      </c>
      <c r="AC8" s="3">
        <f t="shared" si="20"/>
        <v>0</v>
      </c>
      <c r="AD8" s="3">
        <f t="shared" si="21"/>
        <v>0</v>
      </c>
      <c r="AE8" s="3">
        <f t="shared" si="22"/>
        <v>0</v>
      </c>
      <c r="AF8" s="3">
        <f t="shared" si="23"/>
        <v>0</v>
      </c>
      <c r="AG8" s="3">
        <f t="shared" si="24"/>
        <v>0</v>
      </c>
      <c r="AH8" s="3">
        <f t="shared" si="25"/>
        <v>0</v>
      </c>
      <c r="AI8" s="3">
        <f t="shared" si="26"/>
        <v>0</v>
      </c>
      <c r="AJ8" s="3">
        <f t="shared" si="27"/>
        <v>0</v>
      </c>
      <c r="AK8" s="3">
        <f t="shared" si="28"/>
        <v>0</v>
      </c>
      <c r="AL8" s="3">
        <f t="shared" si="29"/>
        <v>0</v>
      </c>
      <c r="AM8" s="3">
        <f t="shared" si="30"/>
        <v>0</v>
      </c>
      <c r="AN8" s="3">
        <f t="shared" si="5"/>
        <v>0</v>
      </c>
      <c r="AO8" s="3">
        <f t="shared" si="31"/>
        <v>0</v>
      </c>
      <c r="AP8" s="50" t="str">
        <f t="shared" si="6"/>
        <v>X</v>
      </c>
      <c r="AQ8" s="22">
        <f t="shared" si="7"/>
        <v>0</v>
      </c>
      <c r="AR8" s="22">
        <f t="shared" si="8"/>
        <v>0</v>
      </c>
      <c r="AS8" s="22">
        <f t="shared" si="9"/>
        <v>0</v>
      </c>
      <c r="AT8" s="26" t="str">
        <f t="shared" si="10"/>
        <v>X</v>
      </c>
      <c r="AU8" s="26" t="str">
        <f t="shared" si="11"/>
        <v>X</v>
      </c>
      <c r="AV8" s="26" t="str">
        <f t="shared" si="12"/>
        <v>X</v>
      </c>
      <c r="AW8" s="30"/>
    </row>
    <row r="9" spans="1:49" s="2" customFormat="1" ht="12.75" customHeight="1">
      <c r="A9" s="6">
        <f t="shared" si="32"/>
        <v>5</v>
      </c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">
        <f t="shared" si="13"/>
        <v>0</v>
      </c>
      <c r="W9" s="3">
        <f t="shared" si="14"/>
        <v>0</v>
      </c>
      <c r="X9" s="3">
        <f t="shared" si="15"/>
        <v>0</v>
      </c>
      <c r="Y9" s="3">
        <f t="shared" si="16"/>
        <v>0</v>
      </c>
      <c r="Z9" s="3">
        <f t="shared" si="17"/>
        <v>0</v>
      </c>
      <c r="AA9" s="3">
        <f t="shared" si="18"/>
        <v>0</v>
      </c>
      <c r="AB9" s="3">
        <f t="shared" si="19"/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f t="shared" si="25"/>
        <v>0</v>
      </c>
      <c r="AI9" s="3">
        <f t="shared" si="26"/>
        <v>0</v>
      </c>
      <c r="AJ9" s="3">
        <f t="shared" si="27"/>
        <v>0</v>
      </c>
      <c r="AK9" s="3">
        <f t="shared" si="28"/>
        <v>0</v>
      </c>
      <c r="AL9" s="3">
        <f t="shared" si="29"/>
        <v>0</v>
      </c>
      <c r="AM9" s="3">
        <f t="shared" si="30"/>
        <v>0</v>
      </c>
      <c r="AN9" s="3">
        <f t="shared" si="5"/>
        <v>0</v>
      </c>
      <c r="AO9" s="3">
        <f t="shared" si="31"/>
        <v>0</v>
      </c>
      <c r="AP9" s="50" t="str">
        <f t="shared" si="6"/>
        <v>X</v>
      </c>
      <c r="AQ9" s="22">
        <f t="shared" si="7"/>
        <v>0</v>
      </c>
      <c r="AR9" s="22">
        <f t="shared" si="8"/>
        <v>0</v>
      </c>
      <c r="AS9" s="22">
        <f t="shared" si="9"/>
        <v>0</v>
      </c>
      <c r="AT9" s="26" t="str">
        <f t="shared" si="10"/>
        <v>X</v>
      </c>
      <c r="AU9" s="26" t="str">
        <f t="shared" si="11"/>
        <v>X</v>
      </c>
      <c r="AV9" s="26" t="str">
        <f t="shared" si="12"/>
        <v>X</v>
      </c>
      <c r="AW9" s="30"/>
    </row>
    <row r="10" spans="1:49" s="2" customFormat="1" ht="12.75" customHeight="1">
      <c r="A10" s="6">
        <f t="shared" si="32"/>
        <v>6</v>
      </c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">
        <f t="shared" si="13"/>
        <v>0</v>
      </c>
      <c r="W10" s="3">
        <f t="shared" si="14"/>
        <v>0</v>
      </c>
      <c r="X10" s="3">
        <f t="shared" si="15"/>
        <v>0</v>
      </c>
      <c r="Y10" s="3">
        <f t="shared" si="16"/>
        <v>0</v>
      </c>
      <c r="Z10" s="3">
        <f t="shared" si="17"/>
        <v>0</v>
      </c>
      <c r="AA10" s="3">
        <f t="shared" si="18"/>
        <v>0</v>
      </c>
      <c r="AB10" s="3">
        <f t="shared" si="19"/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f t="shared" si="25"/>
        <v>0</v>
      </c>
      <c r="AI10" s="3">
        <f t="shared" si="26"/>
        <v>0</v>
      </c>
      <c r="AJ10" s="3">
        <f t="shared" si="27"/>
        <v>0</v>
      </c>
      <c r="AK10" s="3">
        <f t="shared" si="28"/>
        <v>0</v>
      </c>
      <c r="AL10" s="3">
        <f t="shared" si="29"/>
        <v>0</v>
      </c>
      <c r="AM10" s="3">
        <f t="shared" si="30"/>
        <v>0</v>
      </c>
      <c r="AN10" s="3">
        <f t="shared" si="5"/>
        <v>0</v>
      </c>
      <c r="AO10" s="3">
        <f t="shared" si="31"/>
        <v>0</v>
      </c>
      <c r="AP10" s="50" t="str">
        <f t="shared" si="6"/>
        <v>X</v>
      </c>
      <c r="AQ10" s="22">
        <f t="shared" si="7"/>
        <v>0</v>
      </c>
      <c r="AR10" s="22">
        <f t="shared" si="8"/>
        <v>0</v>
      </c>
      <c r="AS10" s="22">
        <f t="shared" si="9"/>
        <v>0</v>
      </c>
      <c r="AT10" s="26" t="str">
        <f t="shared" si="10"/>
        <v>X</v>
      </c>
      <c r="AU10" s="26" t="str">
        <f t="shared" si="11"/>
        <v>X</v>
      </c>
      <c r="AV10" s="26" t="str">
        <f t="shared" si="12"/>
        <v>X</v>
      </c>
      <c r="AW10" s="30"/>
    </row>
    <row r="11" spans="1:49" s="2" customFormat="1" ht="12.75" customHeight="1">
      <c r="A11" s="6">
        <f t="shared" si="32"/>
        <v>7</v>
      </c>
      <c r="B11" s="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">
        <f t="shared" si="13"/>
        <v>0</v>
      </c>
      <c r="W11" s="3">
        <f t="shared" si="14"/>
        <v>0</v>
      </c>
      <c r="X11" s="3">
        <f t="shared" si="15"/>
        <v>0</v>
      </c>
      <c r="Y11" s="3">
        <f t="shared" si="16"/>
        <v>0</v>
      </c>
      <c r="Z11" s="3">
        <f t="shared" si="17"/>
        <v>0</v>
      </c>
      <c r="AA11" s="3">
        <f t="shared" si="18"/>
        <v>0</v>
      </c>
      <c r="AB11" s="3">
        <f t="shared" si="19"/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f t="shared" si="25"/>
        <v>0</v>
      </c>
      <c r="AI11" s="3">
        <f t="shared" si="26"/>
        <v>0</v>
      </c>
      <c r="AJ11" s="3">
        <f t="shared" si="27"/>
        <v>0</v>
      </c>
      <c r="AK11" s="3">
        <f t="shared" si="28"/>
        <v>0</v>
      </c>
      <c r="AL11" s="3">
        <f t="shared" si="29"/>
        <v>0</v>
      </c>
      <c r="AM11" s="3">
        <f t="shared" si="30"/>
        <v>0</v>
      </c>
      <c r="AN11" s="3">
        <f t="shared" si="5"/>
        <v>0</v>
      </c>
      <c r="AO11" s="3">
        <f t="shared" si="31"/>
        <v>0</v>
      </c>
      <c r="AP11" s="50" t="str">
        <f t="shared" si="6"/>
        <v>X</v>
      </c>
      <c r="AQ11" s="22">
        <f t="shared" si="7"/>
        <v>0</v>
      </c>
      <c r="AR11" s="22">
        <f t="shared" si="8"/>
        <v>0</v>
      </c>
      <c r="AS11" s="22">
        <f t="shared" si="9"/>
        <v>0</v>
      </c>
      <c r="AT11" s="26" t="str">
        <f t="shared" si="10"/>
        <v>X</v>
      </c>
      <c r="AU11" s="26" t="str">
        <f t="shared" si="11"/>
        <v>X</v>
      </c>
      <c r="AV11" s="26" t="str">
        <f t="shared" si="12"/>
        <v>X</v>
      </c>
      <c r="AW11" s="30"/>
    </row>
    <row r="12" spans="1:49" s="2" customFormat="1" ht="12.75" customHeight="1">
      <c r="A12" s="6">
        <f t="shared" si="32"/>
        <v>8</v>
      </c>
      <c r="B12" s="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">
        <f t="shared" si="13"/>
        <v>0</v>
      </c>
      <c r="W12" s="3">
        <f t="shared" si="14"/>
        <v>0</v>
      </c>
      <c r="X12" s="3">
        <f t="shared" si="15"/>
        <v>0</v>
      </c>
      <c r="Y12" s="3">
        <f t="shared" si="16"/>
        <v>0</v>
      </c>
      <c r="Z12" s="3">
        <f t="shared" si="17"/>
        <v>0</v>
      </c>
      <c r="AA12" s="3">
        <f t="shared" si="18"/>
        <v>0</v>
      </c>
      <c r="AB12" s="3">
        <f t="shared" si="19"/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f t="shared" si="25"/>
        <v>0</v>
      </c>
      <c r="AI12" s="3">
        <f t="shared" si="26"/>
        <v>0</v>
      </c>
      <c r="AJ12" s="3">
        <f t="shared" si="27"/>
        <v>0</v>
      </c>
      <c r="AK12" s="3">
        <f t="shared" si="28"/>
        <v>0</v>
      </c>
      <c r="AL12" s="3">
        <f t="shared" si="29"/>
        <v>0</v>
      </c>
      <c r="AM12" s="3">
        <f t="shared" si="30"/>
        <v>0</v>
      </c>
      <c r="AN12" s="3">
        <f t="shared" si="5"/>
        <v>0</v>
      </c>
      <c r="AO12" s="3">
        <f t="shared" si="31"/>
        <v>0</v>
      </c>
      <c r="AP12" s="50" t="str">
        <f t="shared" si="6"/>
        <v>X</v>
      </c>
      <c r="AQ12" s="22">
        <f t="shared" si="7"/>
        <v>0</v>
      </c>
      <c r="AR12" s="22">
        <f t="shared" si="8"/>
        <v>0</v>
      </c>
      <c r="AS12" s="22">
        <f t="shared" si="9"/>
        <v>0</v>
      </c>
      <c r="AT12" s="26" t="str">
        <f t="shared" si="10"/>
        <v>X</v>
      </c>
      <c r="AU12" s="26" t="str">
        <f t="shared" si="11"/>
        <v>X</v>
      </c>
      <c r="AV12" s="26" t="str">
        <f t="shared" si="12"/>
        <v>X</v>
      </c>
      <c r="AW12" s="30"/>
    </row>
    <row r="13" spans="1:49" s="2" customFormat="1" ht="12.75" customHeight="1">
      <c r="A13" s="6">
        <f t="shared" si="32"/>
        <v>9</v>
      </c>
      <c r="B13" s="1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3">
        <f t="shared" si="13"/>
        <v>0</v>
      </c>
      <c r="W13" s="3">
        <f t="shared" si="14"/>
        <v>0</v>
      </c>
      <c r="X13" s="3">
        <f t="shared" si="15"/>
        <v>0</v>
      </c>
      <c r="Y13" s="3">
        <f t="shared" si="16"/>
        <v>0</v>
      </c>
      <c r="Z13" s="3">
        <f t="shared" si="17"/>
        <v>0</v>
      </c>
      <c r="AA13" s="3">
        <f t="shared" si="18"/>
        <v>0</v>
      </c>
      <c r="AB13" s="3">
        <f t="shared" si="19"/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f t="shared" si="25"/>
        <v>0</v>
      </c>
      <c r="AI13" s="3">
        <f t="shared" si="26"/>
        <v>0</v>
      </c>
      <c r="AJ13" s="3">
        <f t="shared" si="27"/>
        <v>0</v>
      </c>
      <c r="AK13" s="3">
        <f t="shared" si="28"/>
        <v>0</v>
      </c>
      <c r="AL13" s="3">
        <f t="shared" si="29"/>
        <v>0</v>
      </c>
      <c r="AM13" s="3">
        <f t="shared" si="30"/>
        <v>0</v>
      </c>
      <c r="AN13" s="3">
        <f t="shared" si="5"/>
        <v>0</v>
      </c>
      <c r="AO13" s="3">
        <f t="shared" si="31"/>
        <v>0</v>
      </c>
      <c r="AP13" s="50" t="str">
        <f t="shared" si="6"/>
        <v>X</v>
      </c>
      <c r="AQ13" s="22">
        <f t="shared" si="7"/>
        <v>0</v>
      </c>
      <c r="AR13" s="22">
        <f t="shared" si="8"/>
        <v>0</v>
      </c>
      <c r="AS13" s="22">
        <f t="shared" si="9"/>
        <v>0</v>
      </c>
      <c r="AT13" s="26" t="str">
        <f t="shared" si="10"/>
        <v>X</v>
      </c>
      <c r="AU13" s="26" t="str">
        <f t="shared" si="11"/>
        <v>X</v>
      </c>
      <c r="AV13" s="26" t="str">
        <f t="shared" si="12"/>
        <v>X</v>
      </c>
      <c r="AW13" s="30"/>
    </row>
    <row r="14" spans="1:49" s="2" customFormat="1" ht="12.75" customHeight="1">
      <c r="A14" s="6">
        <f t="shared" si="32"/>
        <v>10</v>
      </c>
      <c r="B14" s="1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3">
        <f t="shared" si="13"/>
        <v>0</v>
      </c>
      <c r="W14" s="3">
        <f t="shared" si="14"/>
        <v>0</v>
      </c>
      <c r="X14" s="3">
        <f t="shared" si="15"/>
        <v>0</v>
      </c>
      <c r="Y14" s="3">
        <f t="shared" si="16"/>
        <v>0</v>
      </c>
      <c r="Z14" s="3">
        <f t="shared" si="17"/>
        <v>0</v>
      </c>
      <c r="AA14" s="3">
        <f t="shared" si="18"/>
        <v>0</v>
      </c>
      <c r="AB14" s="3">
        <f t="shared" si="19"/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f t="shared" si="25"/>
        <v>0</v>
      </c>
      <c r="AI14" s="3">
        <f t="shared" si="26"/>
        <v>0</v>
      </c>
      <c r="AJ14" s="3">
        <f t="shared" si="27"/>
        <v>0</v>
      </c>
      <c r="AK14" s="3">
        <f t="shared" si="28"/>
        <v>0</v>
      </c>
      <c r="AL14" s="3">
        <f t="shared" si="29"/>
        <v>0</v>
      </c>
      <c r="AM14" s="3">
        <f t="shared" si="30"/>
        <v>0</v>
      </c>
      <c r="AN14" s="3">
        <f t="shared" si="5"/>
        <v>0</v>
      </c>
      <c r="AO14" s="3">
        <f t="shared" si="31"/>
        <v>0</v>
      </c>
      <c r="AP14" s="50" t="str">
        <f t="shared" si="6"/>
        <v>X</v>
      </c>
      <c r="AQ14" s="22">
        <f t="shared" si="7"/>
        <v>0</v>
      </c>
      <c r="AR14" s="22">
        <f t="shared" si="8"/>
        <v>0</v>
      </c>
      <c r="AS14" s="22">
        <f t="shared" si="9"/>
        <v>0</v>
      </c>
      <c r="AT14" s="26" t="str">
        <f t="shared" si="10"/>
        <v>X</v>
      </c>
      <c r="AU14" s="26" t="str">
        <f t="shared" si="11"/>
        <v>X</v>
      </c>
      <c r="AV14" s="26" t="str">
        <f t="shared" si="12"/>
        <v>X</v>
      </c>
      <c r="AW14" s="30"/>
    </row>
    <row r="15" spans="1:49" s="2" customFormat="1" ht="12.75" customHeight="1">
      <c r="A15" s="6">
        <f t="shared" si="32"/>
        <v>11</v>
      </c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">
        <f t="shared" si="13"/>
        <v>0</v>
      </c>
      <c r="W15" s="3">
        <f t="shared" si="14"/>
        <v>0</v>
      </c>
      <c r="X15" s="3">
        <f t="shared" si="15"/>
        <v>0</v>
      </c>
      <c r="Y15" s="3">
        <f t="shared" si="16"/>
        <v>0</v>
      </c>
      <c r="Z15" s="3">
        <f t="shared" si="17"/>
        <v>0</v>
      </c>
      <c r="AA15" s="3">
        <f t="shared" si="18"/>
        <v>0</v>
      </c>
      <c r="AB15" s="3">
        <f t="shared" si="19"/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f t="shared" si="25"/>
        <v>0</v>
      </c>
      <c r="AI15" s="3">
        <f t="shared" si="26"/>
        <v>0</v>
      </c>
      <c r="AJ15" s="3">
        <f t="shared" si="27"/>
        <v>0</v>
      </c>
      <c r="AK15" s="3">
        <f t="shared" si="28"/>
        <v>0</v>
      </c>
      <c r="AL15" s="3">
        <f t="shared" si="29"/>
        <v>0</v>
      </c>
      <c r="AM15" s="3">
        <f t="shared" si="30"/>
        <v>0</v>
      </c>
      <c r="AN15" s="3">
        <f t="shared" si="5"/>
        <v>0</v>
      </c>
      <c r="AO15" s="3">
        <f t="shared" si="31"/>
        <v>0</v>
      </c>
      <c r="AP15" s="50" t="str">
        <f t="shared" si="6"/>
        <v>X</v>
      </c>
      <c r="AQ15" s="22">
        <f t="shared" si="7"/>
        <v>0</v>
      </c>
      <c r="AR15" s="22">
        <f t="shared" si="8"/>
        <v>0</v>
      </c>
      <c r="AS15" s="22">
        <f t="shared" si="9"/>
        <v>0</v>
      </c>
      <c r="AT15" s="26" t="str">
        <f t="shared" si="10"/>
        <v>X</v>
      </c>
      <c r="AU15" s="26" t="str">
        <f t="shared" si="11"/>
        <v>X</v>
      </c>
      <c r="AV15" s="26" t="str">
        <f t="shared" si="12"/>
        <v>X</v>
      </c>
      <c r="AW15" s="30"/>
    </row>
    <row r="16" spans="1:49" s="2" customFormat="1" ht="12.75" customHeight="1">
      <c r="A16" s="6">
        <f t="shared" si="32"/>
        <v>12</v>
      </c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3">
        <f t="shared" si="13"/>
        <v>0</v>
      </c>
      <c r="W16" s="3">
        <f t="shared" si="14"/>
        <v>0</v>
      </c>
      <c r="X16" s="3">
        <f t="shared" si="15"/>
        <v>0</v>
      </c>
      <c r="Y16" s="3">
        <f t="shared" si="16"/>
        <v>0</v>
      </c>
      <c r="Z16" s="3">
        <f t="shared" si="17"/>
        <v>0</v>
      </c>
      <c r="AA16" s="3">
        <f t="shared" si="18"/>
        <v>0</v>
      </c>
      <c r="AB16" s="3">
        <f t="shared" si="19"/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f t="shared" si="25"/>
        <v>0</v>
      </c>
      <c r="AI16" s="3">
        <f t="shared" si="26"/>
        <v>0</v>
      </c>
      <c r="AJ16" s="3">
        <f t="shared" si="27"/>
        <v>0</v>
      </c>
      <c r="AK16" s="3">
        <f t="shared" si="28"/>
        <v>0</v>
      </c>
      <c r="AL16" s="3">
        <f t="shared" si="29"/>
        <v>0</v>
      </c>
      <c r="AM16" s="3">
        <f t="shared" si="30"/>
        <v>0</v>
      </c>
      <c r="AN16" s="3">
        <f t="shared" si="5"/>
        <v>0</v>
      </c>
      <c r="AO16" s="3">
        <f t="shared" si="31"/>
        <v>0</v>
      </c>
      <c r="AP16" s="50" t="str">
        <f t="shared" si="6"/>
        <v>X</v>
      </c>
      <c r="AQ16" s="22">
        <f t="shared" si="7"/>
        <v>0</v>
      </c>
      <c r="AR16" s="22">
        <f t="shared" si="8"/>
        <v>0</v>
      </c>
      <c r="AS16" s="22">
        <f t="shared" si="9"/>
        <v>0</v>
      </c>
      <c r="AT16" s="26" t="str">
        <f t="shared" si="10"/>
        <v>X</v>
      </c>
      <c r="AU16" s="26" t="str">
        <f t="shared" si="11"/>
        <v>X</v>
      </c>
      <c r="AV16" s="26" t="str">
        <f t="shared" si="12"/>
        <v>X</v>
      </c>
      <c r="AW16" s="30"/>
    </row>
    <row r="17" spans="1:49" s="2" customFormat="1" ht="12.75" customHeight="1">
      <c r="A17" s="6">
        <f t="shared" si="32"/>
        <v>13</v>
      </c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3">
        <f t="shared" si="13"/>
        <v>0</v>
      </c>
      <c r="W17" s="3">
        <f t="shared" si="14"/>
        <v>0</v>
      </c>
      <c r="X17" s="3">
        <f t="shared" si="15"/>
        <v>0</v>
      </c>
      <c r="Y17" s="3">
        <f t="shared" si="16"/>
        <v>0</v>
      </c>
      <c r="Z17" s="3">
        <f t="shared" si="17"/>
        <v>0</v>
      </c>
      <c r="AA17" s="3">
        <f t="shared" si="18"/>
        <v>0</v>
      </c>
      <c r="AB17" s="3">
        <f t="shared" si="19"/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f t="shared" si="25"/>
        <v>0</v>
      </c>
      <c r="AI17" s="3">
        <f t="shared" si="26"/>
        <v>0</v>
      </c>
      <c r="AJ17" s="3">
        <f t="shared" si="27"/>
        <v>0</v>
      </c>
      <c r="AK17" s="3">
        <f t="shared" si="28"/>
        <v>0</v>
      </c>
      <c r="AL17" s="3">
        <f t="shared" si="29"/>
        <v>0</v>
      </c>
      <c r="AM17" s="3">
        <f t="shared" si="30"/>
        <v>0</v>
      </c>
      <c r="AN17" s="3">
        <f t="shared" si="5"/>
        <v>0</v>
      </c>
      <c r="AO17" s="3">
        <f t="shared" si="31"/>
        <v>0</v>
      </c>
      <c r="AP17" s="50" t="str">
        <f t="shared" si="6"/>
        <v>X</v>
      </c>
      <c r="AQ17" s="22">
        <f t="shared" si="7"/>
        <v>0</v>
      </c>
      <c r="AR17" s="22">
        <f t="shared" si="8"/>
        <v>0</v>
      </c>
      <c r="AS17" s="22">
        <f t="shared" si="9"/>
        <v>0</v>
      </c>
      <c r="AT17" s="26" t="str">
        <f t="shared" si="10"/>
        <v>X</v>
      </c>
      <c r="AU17" s="26" t="str">
        <f t="shared" si="11"/>
        <v>X</v>
      </c>
      <c r="AV17" s="26" t="str">
        <f t="shared" si="12"/>
        <v>X</v>
      </c>
      <c r="AW17" s="30"/>
    </row>
    <row r="18" spans="1:49" s="2" customFormat="1" ht="12.75" customHeight="1">
      <c r="A18" s="6">
        <f t="shared" si="32"/>
        <v>14</v>
      </c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3">
        <f t="shared" si="13"/>
        <v>0</v>
      </c>
      <c r="W18" s="3">
        <f t="shared" si="14"/>
        <v>0</v>
      </c>
      <c r="X18" s="3">
        <f t="shared" si="15"/>
        <v>0</v>
      </c>
      <c r="Y18" s="3">
        <f t="shared" si="16"/>
        <v>0</v>
      </c>
      <c r="Z18" s="3">
        <f t="shared" si="17"/>
        <v>0</v>
      </c>
      <c r="AA18" s="3">
        <f t="shared" si="18"/>
        <v>0</v>
      </c>
      <c r="AB18" s="3">
        <f t="shared" si="19"/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f t="shared" si="25"/>
        <v>0</v>
      </c>
      <c r="AI18" s="3">
        <f t="shared" si="26"/>
        <v>0</v>
      </c>
      <c r="AJ18" s="3">
        <f t="shared" si="27"/>
        <v>0</v>
      </c>
      <c r="AK18" s="3">
        <f t="shared" si="28"/>
        <v>0</v>
      </c>
      <c r="AL18" s="3">
        <f t="shared" si="29"/>
        <v>0</v>
      </c>
      <c r="AM18" s="3">
        <f t="shared" si="30"/>
        <v>0</v>
      </c>
      <c r="AN18" s="3">
        <f t="shared" si="5"/>
        <v>0</v>
      </c>
      <c r="AO18" s="3">
        <f t="shared" si="31"/>
        <v>0</v>
      </c>
      <c r="AP18" s="50" t="str">
        <f t="shared" si="6"/>
        <v>X</v>
      </c>
      <c r="AQ18" s="22">
        <f t="shared" si="7"/>
        <v>0</v>
      </c>
      <c r="AR18" s="22">
        <f t="shared" si="8"/>
        <v>0</v>
      </c>
      <c r="AS18" s="22">
        <f t="shared" si="9"/>
        <v>0</v>
      </c>
      <c r="AT18" s="26" t="str">
        <f t="shared" si="10"/>
        <v>X</v>
      </c>
      <c r="AU18" s="26" t="str">
        <f t="shared" si="11"/>
        <v>X</v>
      </c>
      <c r="AV18" s="26" t="str">
        <f t="shared" si="12"/>
        <v>X</v>
      </c>
      <c r="AW18" s="30"/>
    </row>
    <row r="19" spans="1:49" s="2" customFormat="1" ht="12.75" customHeight="1">
      <c r="A19" s="6">
        <f t="shared" si="32"/>
        <v>15</v>
      </c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3">
        <f t="shared" si="13"/>
        <v>0</v>
      </c>
      <c r="W19" s="3">
        <f t="shared" si="14"/>
        <v>0</v>
      </c>
      <c r="X19" s="3">
        <f t="shared" si="15"/>
        <v>0</v>
      </c>
      <c r="Y19" s="3">
        <f t="shared" si="16"/>
        <v>0</v>
      </c>
      <c r="Z19" s="3">
        <f t="shared" si="17"/>
        <v>0</v>
      </c>
      <c r="AA19" s="3">
        <f t="shared" si="18"/>
        <v>0</v>
      </c>
      <c r="AB19" s="3">
        <f t="shared" si="19"/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f t="shared" si="25"/>
        <v>0</v>
      </c>
      <c r="AI19" s="3">
        <f t="shared" si="26"/>
        <v>0</v>
      </c>
      <c r="AJ19" s="3">
        <f t="shared" si="27"/>
        <v>0</v>
      </c>
      <c r="AK19" s="3">
        <f t="shared" si="28"/>
        <v>0</v>
      </c>
      <c r="AL19" s="3">
        <f t="shared" si="29"/>
        <v>0</v>
      </c>
      <c r="AM19" s="3">
        <f t="shared" si="30"/>
        <v>0</v>
      </c>
      <c r="AN19" s="3">
        <f t="shared" si="5"/>
        <v>0</v>
      </c>
      <c r="AO19" s="3">
        <f t="shared" si="31"/>
        <v>0</v>
      </c>
      <c r="AP19" s="50" t="str">
        <f t="shared" si="6"/>
        <v>X</v>
      </c>
      <c r="AQ19" s="22">
        <f t="shared" si="7"/>
        <v>0</v>
      </c>
      <c r="AR19" s="22">
        <f t="shared" si="8"/>
        <v>0</v>
      </c>
      <c r="AS19" s="22">
        <f t="shared" si="9"/>
        <v>0</v>
      </c>
      <c r="AT19" s="26" t="str">
        <f t="shared" si="10"/>
        <v>X</v>
      </c>
      <c r="AU19" s="26" t="str">
        <f t="shared" si="11"/>
        <v>X</v>
      </c>
      <c r="AV19" s="26" t="str">
        <f t="shared" si="12"/>
        <v>X</v>
      </c>
      <c r="AW19" s="30"/>
    </row>
    <row r="20" spans="1:49" s="2" customFormat="1" ht="12.75" customHeight="1">
      <c r="A20" s="6">
        <f t="shared" si="32"/>
        <v>16</v>
      </c>
      <c r="B20" s="1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3">
        <f t="shared" si="13"/>
        <v>0</v>
      </c>
      <c r="W20" s="3">
        <f t="shared" si="14"/>
        <v>0</v>
      </c>
      <c r="X20" s="3">
        <f t="shared" si="15"/>
        <v>0</v>
      </c>
      <c r="Y20" s="3">
        <f t="shared" si="16"/>
        <v>0</v>
      </c>
      <c r="Z20" s="3">
        <f t="shared" si="17"/>
        <v>0</v>
      </c>
      <c r="AA20" s="3">
        <f t="shared" si="18"/>
        <v>0</v>
      </c>
      <c r="AB20" s="3">
        <f t="shared" si="19"/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f t="shared" si="25"/>
        <v>0</v>
      </c>
      <c r="AI20" s="3">
        <f t="shared" si="26"/>
        <v>0</v>
      </c>
      <c r="AJ20" s="3">
        <f t="shared" si="27"/>
        <v>0</v>
      </c>
      <c r="AK20" s="3">
        <f t="shared" si="28"/>
        <v>0</v>
      </c>
      <c r="AL20" s="3">
        <f t="shared" si="29"/>
        <v>0</v>
      </c>
      <c r="AM20" s="3">
        <f t="shared" si="30"/>
        <v>0</v>
      </c>
      <c r="AN20" s="3">
        <f t="shared" si="5"/>
        <v>0</v>
      </c>
      <c r="AO20" s="3">
        <f t="shared" si="31"/>
        <v>0</v>
      </c>
      <c r="AP20" s="50" t="str">
        <f t="shared" si="6"/>
        <v>X</v>
      </c>
      <c r="AQ20" s="22">
        <f t="shared" si="7"/>
        <v>0</v>
      </c>
      <c r="AR20" s="22">
        <f t="shared" si="8"/>
        <v>0</v>
      </c>
      <c r="AS20" s="22">
        <f t="shared" si="9"/>
        <v>0</v>
      </c>
      <c r="AT20" s="26" t="str">
        <f t="shared" si="10"/>
        <v>X</v>
      </c>
      <c r="AU20" s="26" t="str">
        <f t="shared" si="11"/>
        <v>X</v>
      </c>
      <c r="AV20" s="26" t="str">
        <f t="shared" si="12"/>
        <v>X</v>
      </c>
      <c r="AW20" s="30"/>
    </row>
    <row r="21" spans="1:49" s="2" customFormat="1" ht="12.75" customHeight="1">
      <c r="A21" s="6">
        <f t="shared" si="32"/>
        <v>17</v>
      </c>
      <c r="B21" s="1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3">
        <f t="shared" si="13"/>
        <v>0</v>
      </c>
      <c r="W21" s="3">
        <f t="shared" si="14"/>
        <v>0</v>
      </c>
      <c r="X21" s="3">
        <f t="shared" si="15"/>
        <v>0</v>
      </c>
      <c r="Y21" s="3">
        <f t="shared" si="16"/>
        <v>0</v>
      </c>
      <c r="Z21" s="3">
        <f t="shared" si="17"/>
        <v>0</v>
      </c>
      <c r="AA21" s="3">
        <f t="shared" si="18"/>
        <v>0</v>
      </c>
      <c r="AB21" s="3">
        <f t="shared" si="19"/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f t="shared" si="25"/>
        <v>0</v>
      </c>
      <c r="AI21" s="3">
        <f t="shared" si="26"/>
        <v>0</v>
      </c>
      <c r="AJ21" s="3">
        <f t="shared" si="27"/>
        <v>0</v>
      </c>
      <c r="AK21" s="3">
        <f t="shared" si="28"/>
        <v>0</v>
      </c>
      <c r="AL21" s="3">
        <f t="shared" si="29"/>
        <v>0</v>
      </c>
      <c r="AM21" s="3">
        <f t="shared" si="30"/>
        <v>0</v>
      </c>
      <c r="AN21" s="3">
        <f t="shared" si="5"/>
        <v>0</v>
      </c>
      <c r="AO21" s="3">
        <f t="shared" si="31"/>
        <v>0</v>
      </c>
      <c r="AP21" s="50" t="str">
        <f t="shared" si="6"/>
        <v>X</v>
      </c>
      <c r="AQ21" s="22">
        <f t="shared" si="7"/>
        <v>0</v>
      </c>
      <c r="AR21" s="22">
        <f t="shared" si="8"/>
        <v>0</v>
      </c>
      <c r="AS21" s="22">
        <f t="shared" si="9"/>
        <v>0</v>
      </c>
      <c r="AT21" s="26" t="str">
        <f t="shared" si="10"/>
        <v>X</v>
      </c>
      <c r="AU21" s="26" t="str">
        <f t="shared" si="11"/>
        <v>X</v>
      </c>
      <c r="AV21" s="26" t="str">
        <f t="shared" si="12"/>
        <v>X</v>
      </c>
      <c r="AW21" s="30"/>
    </row>
    <row r="22" spans="1:49" s="2" customFormat="1" ht="12.75" customHeight="1">
      <c r="A22" s="6">
        <f t="shared" si="32"/>
        <v>18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">
        <f t="shared" si="13"/>
        <v>0</v>
      </c>
      <c r="W22" s="3">
        <f t="shared" si="14"/>
        <v>0</v>
      </c>
      <c r="X22" s="3">
        <f t="shared" si="15"/>
        <v>0</v>
      </c>
      <c r="Y22" s="3">
        <f t="shared" si="16"/>
        <v>0</v>
      </c>
      <c r="Z22" s="3">
        <f t="shared" si="17"/>
        <v>0</v>
      </c>
      <c r="AA22" s="3">
        <f t="shared" si="18"/>
        <v>0</v>
      </c>
      <c r="AB22" s="3">
        <f t="shared" si="19"/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f t="shared" si="25"/>
        <v>0</v>
      </c>
      <c r="AI22" s="3">
        <f t="shared" si="26"/>
        <v>0</v>
      </c>
      <c r="AJ22" s="3">
        <f t="shared" si="27"/>
        <v>0</v>
      </c>
      <c r="AK22" s="3">
        <f t="shared" si="28"/>
        <v>0</v>
      </c>
      <c r="AL22" s="3">
        <f t="shared" si="29"/>
        <v>0</v>
      </c>
      <c r="AM22" s="3">
        <f t="shared" si="30"/>
        <v>0</v>
      </c>
      <c r="AN22" s="3">
        <f t="shared" si="5"/>
        <v>0</v>
      </c>
      <c r="AO22" s="3">
        <f t="shared" si="31"/>
        <v>0</v>
      </c>
      <c r="AP22" s="50" t="str">
        <f t="shared" si="6"/>
        <v>X</v>
      </c>
      <c r="AQ22" s="22">
        <f t="shared" si="7"/>
        <v>0</v>
      </c>
      <c r="AR22" s="22">
        <f t="shared" si="8"/>
        <v>0</v>
      </c>
      <c r="AS22" s="22">
        <f t="shared" si="9"/>
        <v>0</v>
      </c>
      <c r="AT22" s="26" t="str">
        <f t="shared" si="10"/>
        <v>X</v>
      </c>
      <c r="AU22" s="26" t="str">
        <f t="shared" si="11"/>
        <v>X</v>
      </c>
      <c r="AV22" s="26" t="str">
        <f t="shared" si="12"/>
        <v>X</v>
      </c>
      <c r="AW22" s="30"/>
    </row>
    <row r="23" spans="1:49" s="2" customFormat="1" ht="12.75" customHeight="1">
      <c r="A23" s="6">
        <f t="shared" si="32"/>
        <v>19</v>
      </c>
      <c r="B23" s="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3">
        <f t="shared" si="13"/>
        <v>0</v>
      </c>
      <c r="W23" s="3">
        <f t="shared" si="14"/>
        <v>0</v>
      </c>
      <c r="X23" s="3">
        <f t="shared" si="15"/>
        <v>0</v>
      </c>
      <c r="Y23" s="3">
        <f t="shared" si="16"/>
        <v>0</v>
      </c>
      <c r="Z23" s="3">
        <f t="shared" si="17"/>
        <v>0</v>
      </c>
      <c r="AA23" s="3">
        <f t="shared" si="18"/>
        <v>0</v>
      </c>
      <c r="AB23" s="3">
        <f t="shared" si="19"/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f t="shared" si="25"/>
        <v>0</v>
      </c>
      <c r="AI23" s="3">
        <f t="shared" si="26"/>
        <v>0</v>
      </c>
      <c r="AJ23" s="3">
        <f t="shared" si="27"/>
        <v>0</v>
      </c>
      <c r="AK23" s="3">
        <f t="shared" si="28"/>
        <v>0</v>
      </c>
      <c r="AL23" s="3">
        <f t="shared" si="29"/>
        <v>0</v>
      </c>
      <c r="AM23" s="3">
        <f t="shared" si="30"/>
        <v>0</v>
      </c>
      <c r="AN23" s="3">
        <f t="shared" si="5"/>
        <v>0</v>
      </c>
      <c r="AO23" s="3">
        <f t="shared" si="31"/>
        <v>0</v>
      </c>
      <c r="AP23" s="50" t="str">
        <f t="shared" si="6"/>
        <v>X</v>
      </c>
      <c r="AQ23" s="22">
        <f t="shared" si="7"/>
        <v>0</v>
      </c>
      <c r="AR23" s="22">
        <f t="shared" si="8"/>
        <v>0</v>
      </c>
      <c r="AS23" s="22">
        <f t="shared" si="9"/>
        <v>0</v>
      </c>
      <c r="AT23" s="26" t="str">
        <f t="shared" si="10"/>
        <v>X</v>
      </c>
      <c r="AU23" s="26" t="str">
        <f t="shared" si="11"/>
        <v>X</v>
      </c>
      <c r="AV23" s="26" t="str">
        <f t="shared" si="12"/>
        <v>X</v>
      </c>
      <c r="AW23" s="30"/>
    </row>
    <row r="24" spans="1:49" s="2" customFormat="1" ht="12.75" customHeight="1">
      <c r="A24" s="6">
        <f t="shared" si="32"/>
        <v>20</v>
      </c>
      <c r="B24" s="1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3">
        <f t="shared" si="13"/>
        <v>0</v>
      </c>
      <c r="W24" s="3">
        <f t="shared" si="14"/>
        <v>0</v>
      </c>
      <c r="X24" s="3">
        <f t="shared" si="15"/>
        <v>0</v>
      </c>
      <c r="Y24" s="3">
        <f t="shared" si="16"/>
        <v>0</v>
      </c>
      <c r="Z24" s="3">
        <f t="shared" si="17"/>
        <v>0</v>
      </c>
      <c r="AA24" s="3">
        <f t="shared" si="18"/>
        <v>0</v>
      </c>
      <c r="AB24" s="3">
        <f t="shared" si="19"/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f t="shared" si="25"/>
        <v>0</v>
      </c>
      <c r="AI24" s="3">
        <f t="shared" si="26"/>
        <v>0</v>
      </c>
      <c r="AJ24" s="3">
        <f t="shared" si="27"/>
        <v>0</v>
      </c>
      <c r="AK24" s="3">
        <f t="shared" si="28"/>
        <v>0</v>
      </c>
      <c r="AL24" s="3">
        <f t="shared" si="29"/>
        <v>0</v>
      </c>
      <c r="AM24" s="3">
        <f t="shared" si="30"/>
        <v>0</v>
      </c>
      <c r="AN24" s="3">
        <f t="shared" si="5"/>
        <v>0</v>
      </c>
      <c r="AO24" s="3">
        <f t="shared" si="31"/>
        <v>0</v>
      </c>
      <c r="AP24" s="50" t="str">
        <f t="shared" si="6"/>
        <v>X</v>
      </c>
      <c r="AQ24" s="22">
        <f t="shared" si="7"/>
        <v>0</v>
      </c>
      <c r="AR24" s="22">
        <f t="shared" si="8"/>
        <v>0</v>
      </c>
      <c r="AS24" s="22">
        <f t="shared" si="9"/>
        <v>0</v>
      </c>
      <c r="AT24" s="26" t="str">
        <f t="shared" si="10"/>
        <v>X</v>
      </c>
      <c r="AU24" s="26" t="str">
        <f t="shared" si="11"/>
        <v>X</v>
      </c>
      <c r="AV24" s="26" t="str">
        <f t="shared" si="12"/>
        <v>X</v>
      </c>
      <c r="AW24" s="30"/>
    </row>
    <row r="25" spans="1:49" s="2" customFormat="1" ht="12.75" customHeight="1">
      <c r="A25" s="6">
        <f t="shared" si="32"/>
        <v>21</v>
      </c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3">
        <f t="shared" si="13"/>
        <v>0</v>
      </c>
      <c r="W25" s="3">
        <f t="shared" si="14"/>
        <v>0</v>
      </c>
      <c r="X25" s="3">
        <f t="shared" si="15"/>
        <v>0</v>
      </c>
      <c r="Y25" s="3">
        <f t="shared" si="16"/>
        <v>0</v>
      </c>
      <c r="Z25" s="3">
        <f t="shared" si="17"/>
        <v>0</v>
      </c>
      <c r="AA25" s="3">
        <f t="shared" si="18"/>
        <v>0</v>
      </c>
      <c r="AB25" s="3">
        <f t="shared" si="19"/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f t="shared" si="25"/>
        <v>0</v>
      </c>
      <c r="AI25" s="3">
        <f t="shared" si="26"/>
        <v>0</v>
      </c>
      <c r="AJ25" s="3">
        <f t="shared" si="27"/>
        <v>0</v>
      </c>
      <c r="AK25" s="3">
        <f t="shared" si="28"/>
        <v>0</v>
      </c>
      <c r="AL25" s="3">
        <f t="shared" si="29"/>
        <v>0</v>
      </c>
      <c r="AM25" s="3">
        <f t="shared" si="30"/>
        <v>0</v>
      </c>
      <c r="AN25" s="3">
        <f t="shared" si="5"/>
        <v>0</v>
      </c>
      <c r="AO25" s="3">
        <f t="shared" si="31"/>
        <v>0</v>
      </c>
      <c r="AP25" s="50" t="str">
        <f t="shared" si="6"/>
        <v>X</v>
      </c>
      <c r="AQ25" s="22">
        <f t="shared" si="7"/>
        <v>0</v>
      </c>
      <c r="AR25" s="22">
        <f t="shared" si="8"/>
        <v>0</v>
      </c>
      <c r="AS25" s="22">
        <f t="shared" si="9"/>
        <v>0</v>
      </c>
      <c r="AT25" s="26" t="str">
        <f t="shared" si="10"/>
        <v>X</v>
      </c>
      <c r="AU25" s="26" t="str">
        <f t="shared" si="11"/>
        <v>X</v>
      </c>
      <c r="AV25" s="26" t="str">
        <f t="shared" si="12"/>
        <v>X</v>
      </c>
      <c r="AW25" s="30"/>
    </row>
    <row r="26" spans="1:49" s="2" customFormat="1">
      <c r="A26" s="6">
        <f t="shared" si="32"/>
        <v>22</v>
      </c>
      <c r="B26" s="1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3">
        <f t="shared" si="13"/>
        <v>0</v>
      </c>
      <c r="W26" s="3">
        <f t="shared" si="14"/>
        <v>0</v>
      </c>
      <c r="X26" s="3">
        <f t="shared" si="15"/>
        <v>0</v>
      </c>
      <c r="Y26" s="3">
        <f t="shared" si="16"/>
        <v>0</v>
      </c>
      <c r="Z26" s="3">
        <f t="shared" si="17"/>
        <v>0</v>
      </c>
      <c r="AA26" s="3">
        <f t="shared" si="18"/>
        <v>0</v>
      </c>
      <c r="AB26" s="3">
        <f t="shared" si="19"/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f t="shared" si="25"/>
        <v>0</v>
      </c>
      <c r="AI26" s="3">
        <f t="shared" si="26"/>
        <v>0</v>
      </c>
      <c r="AJ26" s="3">
        <f t="shared" si="27"/>
        <v>0</v>
      </c>
      <c r="AK26" s="3">
        <f t="shared" si="28"/>
        <v>0</v>
      </c>
      <c r="AL26" s="3">
        <f t="shared" si="29"/>
        <v>0</v>
      </c>
      <c r="AM26" s="3">
        <f t="shared" si="30"/>
        <v>0</v>
      </c>
      <c r="AN26" s="3">
        <f t="shared" si="5"/>
        <v>0</v>
      </c>
      <c r="AO26" s="3">
        <f t="shared" si="31"/>
        <v>0</v>
      </c>
      <c r="AP26" s="50" t="str">
        <f t="shared" si="6"/>
        <v>X</v>
      </c>
      <c r="AQ26" s="22">
        <f t="shared" si="7"/>
        <v>0</v>
      </c>
      <c r="AR26" s="22">
        <f t="shared" si="8"/>
        <v>0</v>
      </c>
      <c r="AS26" s="22">
        <f t="shared" si="9"/>
        <v>0</v>
      </c>
      <c r="AT26" s="26" t="str">
        <f t="shared" si="10"/>
        <v>X</v>
      </c>
      <c r="AU26" s="26" t="str">
        <f t="shared" si="11"/>
        <v>X</v>
      </c>
      <c r="AV26" s="26" t="str">
        <f t="shared" si="12"/>
        <v>X</v>
      </c>
      <c r="AW26" s="30"/>
    </row>
    <row r="27" spans="1:49" s="2" customFormat="1">
      <c r="A27" s="6">
        <f t="shared" si="32"/>
        <v>23</v>
      </c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3">
        <f t="shared" si="13"/>
        <v>0</v>
      </c>
      <c r="W27" s="3">
        <f t="shared" si="14"/>
        <v>0</v>
      </c>
      <c r="X27" s="3">
        <f t="shared" si="15"/>
        <v>0</v>
      </c>
      <c r="Y27" s="3">
        <f t="shared" si="16"/>
        <v>0</v>
      </c>
      <c r="Z27" s="3">
        <f t="shared" si="17"/>
        <v>0</v>
      </c>
      <c r="AA27" s="3">
        <f t="shared" si="18"/>
        <v>0</v>
      </c>
      <c r="AB27" s="3">
        <f t="shared" si="19"/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f t="shared" si="25"/>
        <v>0</v>
      </c>
      <c r="AI27" s="3">
        <f t="shared" si="26"/>
        <v>0</v>
      </c>
      <c r="AJ27" s="3">
        <f t="shared" si="27"/>
        <v>0</v>
      </c>
      <c r="AK27" s="3">
        <f t="shared" si="28"/>
        <v>0</v>
      </c>
      <c r="AL27" s="3">
        <f t="shared" si="29"/>
        <v>0</v>
      </c>
      <c r="AM27" s="3">
        <f t="shared" si="30"/>
        <v>0</v>
      </c>
      <c r="AN27" s="3">
        <f t="shared" si="5"/>
        <v>0</v>
      </c>
      <c r="AO27" s="3">
        <f t="shared" si="31"/>
        <v>0</v>
      </c>
      <c r="AP27" s="50" t="str">
        <f t="shared" si="6"/>
        <v>X</v>
      </c>
      <c r="AQ27" s="22">
        <f t="shared" si="7"/>
        <v>0</v>
      </c>
      <c r="AR27" s="22">
        <f t="shared" si="8"/>
        <v>0</v>
      </c>
      <c r="AS27" s="22">
        <f t="shared" si="9"/>
        <v>0</v>
      </c>
      <c r="AT27" s="26" t="str">
        <f t="shared" si="10"/>
        <v>X</v>
      </c>
      <c r="AU27" s="26" t="str">
        <f t="shared" si="11"/>
        <v>X</v>
      </c>
      <c r="AV27" s="26" t="str">
        <f t="shared" si="12"/>
        <v>X</v>
      </c>
      <c r="AW27" s="30"/>
    </row>
    <row r="28" spans="1:49" s="2" customFormat="1">
      <c r="A28" s="6">
        <f t="shared" si="32"/>
        <v>24</v>
      </c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>
        <f t="shared" si="13"/>
        <v>0</v>
      </c>
      <c r="W28" s="3">
        <f t="shared" si="14"/>
        <v>0</v>
      </c>
      <c r="X28" s="3">
        <f t="shared" si="15"/>
        <v>0</v>
      </c>
      <c r="Y28" s="3">
        <f t="shared" si="16"/>
        <v>0</v>
      </c>
      <c r="Z28" s="3">
        <f t="shared" si="17"/>
        <v>0</v>
      </c>
      <c r="AA28" s="3">
        <f t="shared" si="18"/>
        <v>0</v>
      </c>
      <c r="AB28" s="3">
        <f t="shared" si="19"/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f t="shared" si="25"/>
        <v>0</v>
      </c>
      <c r="AI28" s="3">
        <f t="shared" si="26"/>
        <v>0</v>
      </c>
      <c r="AJ28" s="3">
        <f t="shared" si="27"/>
        <v>0</v>
      </c>
      <c r="AK28" s="3">
        <f t="shared" si="28"/>
        <v>0</v>
      </c>
      <c r="AL28" s="3">
        <f t="shared" si="29"/>
        <v>0</v>
      </c>
      <c r="AM28" s="3">
        <f t="shared" si="30"/>
        <v>0</v>
      </c>
      <c r="AN28" s="3">
        <f t="shared" si="5"/>
        <v>0</v>
      </c>
      <c r="AO28" s="3">
        <f t="shared" si="31"/>
        <v>0</v>
      </c>
      <c r="AP28" s="50" t="str">
        <f t="shared" si="6"/>
        <v>X</v>
      </c>
      <c r="AQ28" s="22">
        <f t="shared" si="7"/>
        <v>0</v>
      </c>
      <c r="AR28" s="22">
        <f t="shared" si="8"/>
        <v>0</v>
      </c>
      <c r="AS28" s="22">
        <f t="shared" si="9"/>
        <v>0</v>
      </c>
      <c r="AT28" s="26" t="str">
        <f t="shared" si="10"/>
        <v>X</v>
      </c>
      <c r="AU28" s="26" t="str">
        <f t="shared" si="11"/>
        <v>X</v>
      </c>
      <c r="AV28" s="26" t="str">
        <f t="shared" si="12"/>
        <v>X</v>
      </c>
      <c r="AW28" s="30"/>
    </row>
    <row r="29" spans="1:49" s="2" customFormat="1" ht="15" thickBot="1">
      <c r="A29" s="40">
        <f t="shared" si="32"/>
        <v>25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>
        <f t="shared" si="13"/>
        <v>0</v>
      </c>
      <c r="W29" s="43">
        <f t="shared" si="14"/>
        <v>0</v>
      </c>
      <c r="X29" s="43">
        <f t="shared" si="15"/>
        <v>0</v>
      </c>
      <c r="Y29" s="43">
        <f t="shared" si="16"/>
        <v>0</v>
      </c>
      <c r="Z29" s="43">
        <f t="shared" si="17"/>
        <v>0</v>
      </c>
      <c r="AA29" s="43">
        <f t="shared" si="18"/>
        <v>0</v>
      </c>
      <c r="AB29" s="43">
        <f t="shared" si="19"/>
        <v>0</v>
      </c>
      <c r="AC29" s="43">
        <f t="shared" si="20"/>
        <v>0</v>
      </c>
      <c r="AD29" s="43">
        <f t="shared" si="21"/>
        <v>0</v>
      </c>
      <c r="AE29" s="43">
        <f t="shared" si="22"/>
        <v>0</v>
      </c>
      <c r="AF29" s="43">
        <f t="shared" si="23"/>
        <v>0</v>
      </c>
      <c r="AG29" s="43">
        <f t="shared" si="24"/>
        <v>0</v>
      </c>
      <c r="AH29" s="43">
        <f t="shared" si="25"/>
        <v>0</v>
      </c>
      <c r="AI29" s="43">
        <f t="shared" si="26"/>
        <v>0</v>
      </c>
      <c r="AJ29" s="43">
        <f t="shared" si="27"/>
        <v>0</v>
      </c>
      <c r="AK29" s="43">
        <f t="shared" si="28"/>
        <v>0</v>
      </c>
      <c r="AL29" s="43">
        <f t="shared" si="29"/>
        <v>0</v>
      </c>
      <c r="AM29" s="43">
        <f t="shared" si="30"/>
        <v>0</v>
      </c>
      <c r="AN29" s="43">
        <f t="shared" si="5"/>
        <v>0</v>
      </c>
      <c r="AO29" s="43">
        <f t="shared" si="31"/>
        <v>0</v>
      </c>
      <c r="AP29" s="51" t="str">
        <f t="shared" si="6"/>
        <v>X</v>
      </c>
      <c r="AQ29" s="44">
        <f t="shared" si="7"/>
        <v>0</v>
      </c>
      <c r="AR29" s="44">
        <f t="shared" si="8"/>
        <v>0</v>
      </c>
      <c r="AS29" s="44">
        <f t="shared" si="9"/>
        <v>0</v>
      </c>
      <c r="AT29" s="45" t="str">
        <f t="shared" si="10"/>
        <v>X</v>
      </c>
      <c r="AU29" s="45" t="str">
        <f t="shared" si="11"/>
        <v>X</v>
      </c>
      <c r="AV29" s="45" t="str">
        <f t="shared" si="12"/>
        <v>X</v>
      </c>
      <c r="AW29" s="30"/>
    </row>
    <row r="30" spans="1:49" s="2" customFormat="1" ht="15.75" thickTop="1">
      <c r="A30" s="90" t="s">
        <v>36</v>
      </c>
      <c r="B30" s="91"/>
      <c r="AT30" s="29"/>
      <c r="AU30" s="29"/>
      <c r="AV30" s="29"/>
      <c r="AW30" s="30"/>
    </row>
    <row r="31" spans="1:49" s="2" customFormat="1" ht="15" customHeight="1">
      <c r="A31" s="92" t="s">
        <v>35</v>
      </c>
      <c r="B31" s="93"/>
      <c r="C31" s="4" t="e">
        <f>AVERAGE(C5:C29)</f>
        <v>#DIV/0!</v>
      </c>
      <c r="D31" s="4" t="e">
        <f t="shared" ref="D31:T31" si="33">AVERAGE(D5:D29)</f>
        <v>#DIV/0!</v>
      </c>
      <c r="E31" s="4" t="e">
        <f t="shared" si="33"/>
        <v>#DIV/0!</v>
      </c>
      <c r="F31" s="4" t="e">
        <f>AVERAGE(F5:F29)</f>
        <v>#DIV/0!</v>
      </c>
      <c r="G31" s="4" t="e">
        <f t="shared" si="33"/>
        <v>#DIV/0!</v>
      </c>
      <c r="H31" s="4" t="e">
        <f t="shared" si="33"/>
        <v>#DIV/0!</v>
      </c>
      <c r="I31" s="4" t="e">
        <f t="shared" si="33"/>
        <v>#DIV/0!</v>
      </c>
      <c r="J31" s="4" t="e">
        <f t="shared" si="33"/>
        <v>#DIV/0!</v>
      </c>
      <c r="K31" s="4" t="e">
        <f t="shared" si="33"/>
        <v>#DIV/0!</v>
      </c>
      <c r="L31" s="4" t="e">
        <f t="shared" si="33"/>
        <v>#DIV/0!</v>
      </c>
      <c r="M31" s="4" t="e">
        <f t="shared" si="33"/>
        <v>#DIV/0!</v>
      </c>
      <c r="N31" s="4" t="e">
        <f>AVERAGE(N5:N29)</f>
        <v>#DIV/0!</v>
      </c>
      <c r="O31" s="4" t="e">
        <f t="shared" si="33"/>
        <v>#DIV/0!</v>
      </c>
      <c r="P31" s="4" t="e">
        <f t="shared" si="33"/>
        <v>#DIV/0!</v>
      </c>
      <c r="Q31" s="4" t="e">
        <f t="shared" si="33"/>
        <v>#DIV/0!</v>
      </c>
      <c r="R31" s="4" t="e">
        <f t="shared" si="33"/>
        <v>#DIV/0!</v>
      </c>
      <c r="S31" s="4" t="e">
        <f t="shared" si="33"/>
        <v>#DIV/0!</v>
      </c>
      <c r="T31" s="4" t="e">
        <f t="shared" si="33"/>
        <v>#DIV/0!</v>
      </c>
      <c r="U31" s="4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4" t="e">
        <f>AVERAGEIF(AP5:AP29,"&gt;0")</f>
        <v>#DIV/0!</v>
      </c>
      <c r="AQ31" s="4"/>
      <c r="AR31" s="4"/>
      <c r="AS31" s="4"/>
      <c r="AT31" s="27" t="e">
        <f>AVERAGEIF(AT5:AT29,"&gt;0")</f>
        <v>#DIV/0!</v>
      </c>
      <c r="AU31" s="27" t="e">
        <f>AVERAGEIF(AU5:AU29,"&gt;0")</f>
        <v>#DIV/0!</v>
      </c>
      <c r="AV31" s="27" t="e">
        <f>AVERAGEIF(AV5:AV29,"&gt;0")</f>
        <v>#DIV/0!</v>
      </c>
      <c r="AW31" s="30"/>
    </row>
    <row r="32" spans="1:49" s="2" customFormat="1" ht="15" customHeight="1">
      <c r="A32" s="86" t="s">
        <v>37</v>
      </c>
      <c r="B32" s="87"/>
      <c r="C32" s="4" t="e">
        <f>_xlfn.STDEV.P(C5:C29)</f>
        <v>#DIV/0!</v>
      </c>
      <c r="D32" s="4" t="e">
        <f t="shared" ref="D32:T32" si="34">_xlfn.STDEV.P(D5:D29)</f>
        <v>#DIV/0!</v>
      </c>
      <c r="E32" s="4" t="e">
        <f t="shared" si="34"/>
        <v>#DIV/0!</v>
      </c>
      <c r="F32" s="4" t="e">
        <f>_xlfn.STDEV.P(F5:F29)</f>
        <v>#DIV/0!</v>
      </c>
      <c r="G32" s="4" t="e">
        <f t="shared" si="34"/>
        <v>#DIV/0!</v>
      </c>
      <c r="H32" s="4" t="e">
        <f t="shared" si="34"/>
        <v>#DIV/0!</v>
      </c>
      <c r="I32" s="4" t="e">
        <f t="shared" si="34"/>
        <v>#DIV/0!</v>
      </c>
      <c r="J32" s="4" t="e">
        <f t="shared" si="34"/>
        <v>#DIV/0!</v>
      </c>
      <c r="K32" s="4" t="e">
        <f t="shared" si="34"/>
        <v>#DIV/0!</v>
      </c>
      <c r="L32" s="4" t="e">
        <f t="shared" si="34"/>
        <v>#DIV/0!</v>
      </c>
      <c r="M32" s="4" t="e">
        <f t="shared" si="34"/>
        <v>#DIV/0!</v>
      </c>
      <c r="N32" s="4" t="e">
        <f>_xlfn.STDEV.P(N5:N29)</f>
        <v>#DIV/0!</v>
      </c>
      <c r="O32" s="4" t="e">
        <f t="shared" si="34"/>
        <v>#DIV/0!</v>
      </c>
      <c r="P32" s="4" t="e">
        <f t="shared" si="34"/>
        <v>#DIV/0!</v>
      </c>
      <c r="Q32" s="4" t="e">
        <f t="shared" si="34"/>
        <v>#DIV/0!</v>
      </c>
      <c r="R32" s="4" t="e">
        <f t="shared" si="34"/>
        <v>#DIV/0!</v>
      </c>
      <c r="S32" s="4" t="e">
        <f t="shared" si="34"/>
        <v>#DIV/0!</v>
      </c>
      <c r="T32" s="4" t="e">
        <f t="shared" si="34"/>
        <v>#DIV/0!</v>
      </c>
      <c r="U32" s="4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 t="e">
        <f>_xlfn.STDEV.P(AP5:AP29)</f>
        <v>#DIV/0!</v>
      </c>
      <c r="AQ32" s="4"/>
      <c r="AR32" s="4"/>
      <c r="AS32" s="4"/>
      <c r="AT32" s="27" t="e">
        <f>_xlfn.STDEV.P(AT5:AT29)</f>
        <v>#DIV/0!</v>
      </c>
      <c r="AU32" s="27" t="e">
        <f>_xlfn.STDEV.P(AU5:AU29)</f>
        <v>#DIV/0!</v>
      </c>
      <c r="AV32" s="27" t="e">
        <f>_xlfn.STDEV.P(AV5:AV29)</f>
        <v>#DIV/0!</v>
      </c>
      <c r="AW32" s="30"/>
    </row>
    <row r="33" spans="1:49" s="2" customFormat="1" ht="15" customHeight="1">
      <c r="A33" s="86" t="s">
        <v>38</v>
      </c>
      <c r="B33" s="87"/>
      <c r="C33" s="5" t="e">
        <f>MODE(C5:C29)</f>
        <v>#N/A</v>
      </c>
      <c r="D33" s="5" t="e">
        <f t="shared" ref="D33:T33" si="35">MODE(D5:D29)</f>
        <v>#N/A</v>
      </c>
      <c r="E33" s="5" t="e">
        <f t="shared" si="35"/>
        <v>#N/A</v>
      </c>
      <c r="F33" s="5" t="e">
        <f>MODE(F5:F29)</f>
        <v>#N/A</v>
      </c>
      <c r="G33" s="5" t="e">
        <f t="shared" si="35"/>
        <v>#N/A</v>
      </c>
      <c r="H33" s="5" t="e">
        <f t="shared" si="35"/>
        <v>#N/A</v>
      </c>
      <c r="I33" s="5" t="e">
        <f t="shared" si="35"/>
        <v>#N/A</v>
      </c>
      <c r="J33" s="5" t="e">
        <f t="shared" si="35"/>
        <v>#N/A</v>
      </c>
      <c r="K33" s="5" t="e">
        <f t="shared" si="35"/>
        <v>#N/A</v>
      </c>
      <c r="L33" s="5" t="e">
        <f t="shared" si="35"/>
        <v>#N/A</v>
      </c>
      <c r="M33" s="5" t="e">
        <f t="shared" si="35"/>
        <v>#N/A</v>
      </c>
      <c r="N33" s="5" t="e">
        <f>MODE(N5:N29)</f>
        <v>#N/A</v>
      </c>
      <c r="O33" s="5" t="e">
        <f t="shared" si="35"/>
        <v>#N/A</v>
      </c>
      <c r="P33" s="5" t="e">
        <f t="shared" si="35"/>
        <v>#N/A</v>
      </c>
      <c r="Q33" s="5" t="e">
        <f t="shared" si="35"/>
        <v>#N/A</v>
      </c>
      <c r="R33" s="5" t="e">
        <f t="shared" si="35"/>
        <v>#N/A</v>
      </c>
      <c r="S33" s="5" t="e">
        <f t="shared" si="35"/>
        <v>#N/A</v>
      </c>
      <c r="T33" s="5" t="e">
        <f t="shared" si="35"/>
        <v>#N/A</v>
      </c>
      <c r="U33" s="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4"/>
      <c r="AQ33" s="4"/>
      <c r="AR33" s="4"/>
      <c r="AS33" s="4"/>
      <c r="AT33" s="27"/>
      <c r="AU33" s="27"/>
      <c r="AV33" s="27"/>
      <c r="AW33" s="30"/>
    </row>
    <row r="34" spans="1:49" s="2" customFormat="1" ht="15" customHeight="1">
      <c r="A34" s="86" t="s">
        <v>39</v>
      </c>
      <c r="B34" s="87"/>
      <c r="C34" s="5" t="e">
        <f>MEDIAN(C5:C29)</f>
        <v>#NUM!</v>
      </c>
      <c r="D34" s="5" t="e">
        <f t="shared" ref="D34:T34" si="36">MEDIAN(D5:D29)</f>
        <v>#NUM!</v>
      </c>
      <c r="E34" s="5" t="e">
        <f t="shared" si="36"/>
        <v>#NUM!</v>
      </c>
      <c r="F34" s="5" t="e">
        <f>MEDIAN(F5:F29)</f>
        <v>#NUM!</v>
      </c>
      <c r="G34" s="5" t="e">
        <f t="shared" si="36"/>
        <v>#NUM!</v>
      </c>
      <c r="H34" s="5" t="e">
        <f t="shared" si="36"/>
        <v>#NUM!</v>
      </c>
      <c r="I34" s="5" t="e">
        <f t="shared" si="36"/>
        <v>#NUM!</v>
      </c>
      <c r="J34" s="5" t="e">
        <f t="shared" si="36"/>
        <v>#NUM!</v>
      </c>
      <c r="K34" s="5" t="e">
        <f t="shared" si="36"/>
        <v>#NUM!</v>
      </c>
      <c r="L34" s="5" t="e">
        <f t="shared" si="36"/>
        <v>#NUM!</v>
      </c>
      <c r="M34" s="5" t="e">
        <f t="shared" si="36"/>
        <v>#NUM!</v>
      </c>
      <c r="N34" s="5" t="e">
        <f>MEDIAN(N5:N29)</f>
        <v>#NUM!</v>
      </c>
      <c r="O34" s="5" t="e">
        <f t="shared" si="36"/>
        <v>#NUM!</v>
      </c>
      <c r="P34" s="5" t="e">
        <f t="shared" si="36"/>
        <v>#NUM!</v>
      </c>
      <c r="Q34" s="5" t="e">
        <f t="shared" si="36"/>
        <v>#NUM!</v>
      </c>
      <c r="R34" s="5" t="e">
        <f t="shared" si="36"/>
        <v>#NUM!</v>
      </c>
      <c r="S34" s="5" t="e">
        <f t="shared" si="36"/>
        <v>#NUM!</v>
      </c>
      <c r="T34" s="5" t="e">
        <f t="shared" si="36"/>
        <v>#NUM!</v>
      </c>
      <c r="U34" s="5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4" t="e">
        <f>MEDIAN(AP5:AP29)</f>
        <v>#NUM!</v>
      </c>
      <c r="AQ34" s="5"/>
      <c r="AR34" s="5"/>
      <c r="AS34" s="5"/>
      <c r="AT34" s="27" t="e">
        <f>MEDIAN(AT5:AT29)</f>
        <v>#NUM!</v>
      </c>
      <c r="AU34" s="27" t="e">
        <f>MEDIAN(AU5:AU29)</f>
        <v>#NUM!</v>
      </c>
      <c r="AV34" s="27" t="e">
        <f>MEDIAN(AV5:AV29)</f>
        <v>#NUM!</v>
      </c>
      <c r="AW34" s="30"/>
    </row>
    <row r="35" spans="1:49" s="2" customFormat="1" ht="15" customHeight="1">
      <c r="A35" s="86" t="s">
        <v>40</v>
      </c>
      <c r="B35" s="87"/>
      <c r="C35" s="23" t="e">
        <f>(COUNTIF(C$5:C$29,"&gt;2")/COUNT(C$5:C$29))</f>
        <v>#DIV/0!</v>
      </c>
      <c r="D35" s="23" t="e">
        <f t="shared" ref="D35:T35" si="37">(COUNTIF(D$5:D$29,"&gt;2")/COUNT(D$5:D$29))</f>
        <v>#DIV/0!</v>
      </c>
      <c r="E35" s="23" t="e">
        <f t="shared" si="37"/>
        <v>#DIV/0!</v>
      </c>
      <c r="F35" s="23" t="e">
        <f t="shared" si="37"/>
        <v>#DIV/0!</v>
      </c>
      <c r="G35" s="23" t="e">
        <f t="shared" si="37"/>
        <v>#DIV/0!</v>
      </c>
      <c r="H35" s="23" t="e">
        <f t="shared" si="37"/>
        <v>#DIV/0!</v>
      </c>
      <c r="I35" s="23" t="e">
        <f t="shared" si="37"/>
        <v>#DIV/0!</v>
      </c>
      <c r="J35" s="23" t="e">
        <f t="shared" si="37"/>
        <v>#DIV/0!</v>
      </c>
      <c r="K35" s="23" t="e">
        <f t="shared" si="37"/>
        <v>#DIV/0!</v>
      </c>
      <c r="L35" s="23" t="e">
        <f t="shared" si="37"/>
        <v>#DIV/0!</v>
      </c>
      <c r="M35" s="23" t="e">
        <f t="shared" si="37"/>
        <v>#DIV/0!</v>
      </c>
      <c r="N35" s="23" t="e">
        <f t="shared" si="37"/>
        <v>#DIV/0!</v>
      </c>
      <c r="O35" s="23" t="e">
        <f t="shared" si="37"/>
        <v>#DIV/0!</v>
      </c>
      <c r="P35" s="23" t="e">
        <f t="shared" si="37"/>
        <v>#DIV/0!</v>
      </c>
      <c r="Q35" s="23" t="e">
        <f t="shared" si="37"/>
        <v>#DIV/0!</v>
      </c>
      <c r="R35" s="23" t="e">
        <f t="shared" si="37"/>
        <v>#DIV/0!</v>
      </c>
      <c r="S35" s="23" t="e">
        <f t="shared" si="37"/>
        <v>#DIV/0!</v>
      </c>
      <c r="T35" s="23" t="e">
        <f t="shared" si="37"/>
        <v>#DIV/0!</v>
      </c>
      <c r="U35" s="23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5" t="e">
        <f>(COUNTIF(AP$5:AP$29,"&gt;49,49")/COUNT(AP$5:AP$29))</f>
        <v>#DIV/0!</v>
      </c>
      <c r="AQ35" s="23"/>
      <c r="AR35" s="23"/>
      <c r="AS35" s="23"/>
      <c r="AT35" s="28" t="e">
        <f>(COUNTIF(AT$5:AT$29,"&gt;49,49")/COUNT(AT$5:AT$29))</f>
        <v>#DIV/0!</v>
      </c>
      <c r="AU35" s="28" t="e">
        <f>(COUNTIF(AU$5:AU$29,"&gt;49,49")/COUNT(AU$5:AU$29))</f>
        <v>#DIV/0!</v>
      </c>
      <c r="AV35" s="28" t="e">
        <f>(COUNTIF(AV$5:AV$29,"&gt;49,49")/COUNT(AV$5:AV$29))</f>
        <v>#DIV/0!</v>
      </c>
      <c r="AW35" s="30"/>
    </row>
    <row r="36" spans="1:49" s="2" customFormat="1" ht="15" customHeight="1">
      <c r="A36" s="88" t="s">
        <v>41</v>
      </c>
      <c r="B36" s="89"/>
      <c r="C36" s="23" t="e">
        <f t="shared" ref="C36:T36" si="38">(COUNTIF(C$5:C$29,"&lt;3")/COUNT(C$5:C$29))</f>
        <v>#DIV/0!</v>
      </c>
      <c r="D36" s="23" t="e">
        <f t="shared" si="38"/>
        <v>#DIV/0!</v>
      </c>
      <c r="E36" s="23" t="e">
        <f t="shared" si="38"/>
        <v>#DIV/0!</v>
      </c>
      <c r="F36" s="23" t="e">
        <f t="shared" si="38"/>
        <v>#DIV/0!</v>
      </c>
      <c r="G36" s="23" t="e">
        <f t="shared" si="38"/>
        <v>#DIV/0!</v>
      </c>
      <c r="H36" s="23" t="e">
        <f t="shared" si="38"/>
        <v>#DIV/0!</v>
      </c>
      <c r="I36" s="23" t="e">
        <f t="shared" si="38"/>
        <v>#DIV/0!</v>
      </c>
      <c r="J36" s="23" t="e">
        <f t="shared" si="38"/>
        <v>#DIV/0!</v>
      </c>
      <c r="K36" s="23" t="e">
        <f t="shared" si="38"/>
        <v>#DIV/0!</v>
      </c>
      <c r="L36" s="23" t="e">
        <f t="shared" si="38"/>
        <v>#DIV/0!</v>
      </c>
      <c r="M36" s="23" t="e">
        <f t="shared" si="38"/>
        <v>#DIV/0!</v>
      </c>
      <c r="N36" s="23" t="e">
        <f t="shared" si="38"/>
        <v>#DIV/0!</v>
      </c>
      <c r="O36" s="23" t="e">
        <f t="shared" si="38"/>
        <v>#DIV/0!</v>
      </c>
      <c r="P36" s="23" t="e">
        <f t="shared" si="38"/>
        <v>#DIV/0!</v>
      </c>
      <c r="Q36" s="23" t="e">
        <f t="shared" si="38"/>
        <v>#DIV/0!</v>
      </c>
      <c r="R36" s="23" t="e">
        <f t="shared" si="38"/>
        <v>#DIV/0!</v>
      </c>
      <c r="S36" s="23" t="e">
        <f t="shared" si="38"/>
        <v>#DIV/0!</v>
      </c>
      <c r="T36" s="23" t="e">
        <f t="shared" si="38"/>
        <v>#DIV/0!</v>
      </c>
      <c r="U36" s="23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25" t="e">
        <f>(COUNTIF(AP$5:AP$29,"&lt;49,50")/COUNT(AP$5:AP$29))</f>
        <v>#DIV/0!</v>
      </c>
      <c r="AQ36" s="23"/>
      <c r="AR36" s="23"/>
      <c r="AS36" s="23"/>
      <c r="AT36" s="28" t="e">
        <f>(COUNTIF(AT$5:AT$29,"&lt;49,50")/COUNT(AT$5:AT$29))</f>
        <v>#DIV/0!</v>
      </c>
      <c r="AU36" s="28" t="e">
        <f>(COUNTIF(AU$5:AU$29,"&lt;49,50")/COUNT(AU$5:AU$29))</f>
        <v>#DIV/0!</v>
      </c>
      <c r="AV36" s="28" t="e">
        <f>(COUNTIF(AV$5:AV$29,"&lt;49,50")/COUNT(AV$5:AV$29))</f>
        <v>#DIV/0!</v>
      </c>
      <c r="AW36" s="30"/>
    </row>
    <row r="37" spans="1:49" s="2" customFormat="1" ht="15" customHeight="1">
      <c r="A37" s="86" t="s">
        <v>42</v>
      </c>
      <c r="B37" s="87"/>
      <c r="C37" s="23" t="e">
        <f>(COUNTIF(C$5:C$29,"&gt;3")/COUNT(C$5:C$29))</f>
        <v>#DIV/0!</v>
      </c>
      <c r="D37" s="23" t="e">
        <f t="shared" ref="D37:AN37" si="39">(COUNTIF(D$5:D$29,"&gt;3")/COUNT(D$5:D$29))</f>
        <v>#DIV/0!</v>
      </c>
      <c r="E37" s="23" t="e">
        <f t="shared" si="39"/>
        <v>#DIV/0!</v>
      </c>
      <c r="F37" s="23" t="e">
        <f t="shared" si="39"/>
        <v>#DIV/0!</v>
      </c>
      <c r="G37" s="23" t="e">
        <f t="shared" si="39"/>
        <v>#DIV/0!</v>
      </c>
      <c r="H37" s="23" t="e">
        <f t="shared" si="39"/>
        <v>#DIV/0!</v>
      </c>
      <c r="I37" s="23" t="e">
        <f t="shared" si="39"/>
        <v>#DIV/0!</v>
      </c>
      <c r="J37" s="23" t="e">
        <f t="shared" si="39"/>
        <v>#DIV/0!</v>
      </c>
      <c r="K37" s="23" t="e">
        <f t="shared" si="39"/>
        <v>#DIV/0!</v>
      </c>
      <c r="L37" s="23" t="e">
        <f t="shared" si="39"/>
        <v>#DIV/0!</v>
      </c>
      <c r="M37" s="23" t="e">
        <f t="shared" si="39"/>
        <v>#DIV/0!</v>
      </c>
      <c r="N37" s="23" t="e">
        <f t="shared" si="39"/>
        <v>#DIV/0!</v>
      </c>
      <c r="O37" s="23" t="e">
        <f t="shared" si="39"/>
        <v>#DIV/0!</v>
      </c>
      <c r="P37" s="23" t="e">
        <f t="shared" si="39"/>
        <v>#DIV/0!</v>
      </c>
      <c r="Q37" s="23" t="e">
        <f t="shared" si="39"/>
        <v>#DIV/0!</v>
      </c>
      <c r="R37" s="23" t="e">
        <f t="shared" si="39"/>
        <v>#DIV/0!</v>
      </c>
      <c r="S37" s="23" t="e">
        <f t="shared" si="39"/>
        <v>#DIV/0!</v>
      </c>
      <c r="T37" s="23" t="e">
        <f t="shared" si="39"/>
        <v>#DIV/0!</v>
      </c>
      <c r="U37" s="23"/>
      <c r="V37" s="23">
        <f t="shared" si="39"/>
        <v>0</v>
      </c>
      <c r="W37" s="23">
        <f t="shared" si="39"/>
        <v>0</v>
      </c>
      <c r="X37" s="23">
        <f t="shared" si="39"/>
        <v>0</v>
      </c>
      <c r="Y37" s="23">
        <f t="shared" si="39"/>
        <v>0</v>
      </c>
      <c r="Z37" s="23">
        <f t="shared" si="39"/>
        <v>0</v>
      </c>
      <c r="AA37" s="23">
        <f t="shared" si="39"/>
        <v>0</v>
      </c>
      <c r="AB37" s="23">
        <f t="shared" si="39"/>
        <v>0</v>
      </c>
      <c r="AC37" s="23">
        <f t="shared" si="39"/>
        <v>0</v>
      </c>
      <c r="AD37" s="23">
        <f t="shared" si="39"/>
        <v>0</v>
      </c>
      <c r="AE37" s="23">
        <f t="shared" si="39"/>
        <v>0</v>
      </c>
      <c r="AF37" s="23"/>
      <c r="AG37" s="23"/>
      <c r="AH37" s="23">
        <f t="shared" si="39"/>
        <v>0</v>
      </c>
      <c r="AI37" s="23">
        <f t="shared" si="39"/>
        <v>0</v>
      </c>
      <c r="AJ37" s="23">
        <f t="shared" si="39"/>
        <v>0</v>
      </c>
      <c r="AK37" s="23">
        <f t="shared" si="39"/>
        <v>0</v>
      </c>
      <c r="AL37" s="23">
        <f t="shared" si="39"/>
        <v>0</v>
      </c>
      <c r="AM37" s="23">
        <f t="shared" si="39"/>
        <v>0</v>
      </c>
      <c r="AN37" s="23">
        <f t="shared" si="39"/>
        <v>0</v>
      </c>
      <c r="AO37" s="23"/>
      <c r="AP37" s="25" t="e">
        <f>(COUNTIF(AP$5:AP$29,"&gt;68,999")/COUNT(AP$5:AP$29))</f>
        <v>#DIV/0!</v>
      </c>
      <c r="AQ37" s="23"/>
      <c r="AR37" s="23"/>
      <c r="AS37" s="23"/>
      <c r="AT37" s="28" t="e">
        <f>(COUNTIF(AT$5:AT$29,"&gt;68,999")/COUNT(AT$5:AT$29))</f>
        <v>#DIV/0!</v>
      </c>
      <c r="AU37" s="28" t="e">
        <f>(COUNTIF(AU$5:AU$29,"&gt;68,999")/COUNT(AU$5:AU$29))</f>
        <v>#DIV/0!</v>
      </c>
      <c r="AV37" s="28" t="e">
        <f>(COUNTIF(AV$5:AV$29,"&gt;68,999")/COUNT(AV$5:AV$29))</f>
        <v>#DIV/0!</v>
      </c>
      <c r="AW37" s="30"/>
    </row>
    <row r="38" spans="1:49" s="2" customForma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hidden="1">
      <c r="W39" s="19"/>
      <c r="X39" s="19"/>
      <c r="Y39" s="19"/>
    </row>
  </sheetData>
  <sheetProtection password="8223" sheet="1" objects="1" scenarios="1" selectLockedCells="1"/>
  <mergeCells count="39">
    <mergeCell ref="A35:B35"/>
    <mergeCell ref="A36:B36"/>
    <mergeCell ref="A37:B37"/>
    <mergeCell ref="A30:B30"/>
    <mergeCell ref="A31:B31"/>
    <mergeCell ref="A32:B32"/>
    <mergeCell ref="A33:B33"/>
    <mergeCell ref="A34:B34"/>
    <mergeCell ref="B2:B3"/>
    <mergeCell ref="A2:A3"/>
    <mergeCell ref="C2:C3"/>
    <mergeCell ref="A1:B1"/>
    <mergeCell ref="S1:T1"/>
    <mergeCell ref="F2:F3"/>
    <mergeCell ref="AU1:AV1"/>
    <mergeCell ref="C1:K1"/>
    <mergeCell ref="L1:M1"/>
    <mergeCell ref="O1:P1"/>
    <mergeCell ref="D2:D3"/>
    <mergeCell ref="E2:E3"/>
    <mergeCell ref="G2:G3"/>
    <mergeCell ref="H2:H3"/>
    <mergeCell ref="I2:I3"/>
    <mergeCell ref="J2:J3"/>
    <mergeCell ref="K2:K3"/>
    <mergeCell ref="L2:L3"/>
    <mergeCell ref="AT2:AT3"/>
    <mergeCell ref="AU2:AU3"/>
    <mergeCell ref="AO2:AO3"/>
    <mergeCell ref="N2:N3"/>
    <mergeCell ref="AG2:AG3"/>
    <mergeCell ref="O2:U2"/>
    <mergeCell ref="AH2:AN2"/>
    <mergeCell ref="M2:M3"/>
    <mergeCell ref="AV2:AV3"/>
    <mergeCell ref="AP2:AP3"/>
    <mergeCell ref="AQ2:AQ3"/>
    <mergeCell ref="AR2:AR3"/>
    <mergeCell ref="AS2:AS3"/>
  </mergeCells>
  <dataValidations count="2">
    <dataValidation type="list" showInputMessage="1" showErrorMessage="1" sqref="AU1:AV1 O1:P1">
      <formula1>"MP,JRP,NSC,NAP,PM"</formula1>
    </dataValidation>
    <dataValidation allowBlank="1" showErrorMessage="1" sqref="V5:AP29"/>
  </dataValidations>
  <pageMargins left="0.25" right="0.25" top="0.75" bottom="0.75" header="0.3" footer="0.3"/>
  <pageSetup paperSize="9" scale="77" pageOrder="overThenDown" orientation="landscape" r:id="rId1"/>
  <headerFooter alignWithMargins="0">
    <oddHeader>&amp;C&amp;"Times New Roman2,Regular"&amp;12&amp;A</oddHeader>
    <oddFooter>&amp;C&amp;"Times New Roman2,Regular"&amp;12Page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Critérios!$D$2:$D$4</xm:f>
          </x14:formula1>
          <xm:sqref>C5:C29</xm:sqref>
        </x14:dataValidation>
        <x14:dataValidation type="list" allowBlank="1" showInputMessage="1" showErrorMessage="1">
          <x14:formula1>
            <xm:f>Critérios!$D$90:$D$93</xm:f>
          </x14:formula1>
          <xm:sqref>U5:U29</xm:sqref>
        </x14:dataValidation>
        <x14:dataValidation type="list" allowBlank="1" showInputMessage="1" showErrorMessage="1">
          <x14:formula1>
            <xm:f>Critérios!$D$5:$D$7</xm:f>
          </x14:formula1>
          <xm:sqref>D5:D29</xm:sqref>
        </x14:dataValidation>
        <x14:dataValidation type="list" allowBlank="1" showInputMessage="1" showErrorMessage="1">
          <x14:formula1>
            <xm:f>Critérios!$D$8:$D$9</xm:f>
          </x14:formula1>
          <xm:sqref>E5:E29</xm:sqref>
        </x14:dataValidation>
        <x14:dataValidation type="list" allowBlank="1" showInputMessage="1" showErrorMessage="1">
          <x14:formula1>
            <xm:f>Critérios!$D$10:$D$14</xm:f>
          </x14:formula1>
          <xm:sqref>F5:F29</xm:sqref>
        </x14:dataValidation>
        <x14:dataValidation type="list" allowBlank="1" showInputMessage="1" showErrorMessage="1">
          <x14:formula1>
            <xm:f>Critérios!$D$15:$D$17</xm:f>
          </x14:formula1>
          <xm:sqref>G5:G29</xm:sqref>
        </x14:dataValidation>
        <x14:dataValidation type="list" allowBlank="1" showInputMessage="1" showErrorMessage="1">
          <x14:formula1>
            <xm:f>Critérios!$D$18:$D$20</xm:f>
          </x14:formula1>
          <xm:sqref>H5:H29</xm:sqref>
        </x14:dataValidation>
        <x14:dataValidation type="list" allowBlank="1" showInputMessage="1" showErrorMessage="1">
          <x14:formula1>
            <xm:f>Critérios!$D$21:$D$26</xm:f>
          </x14:formula1>
          <xm:sqref>I5:I29</xm:sqref>
        </x14:dataValidation>
        <x14:dataValidation type="list" allowBlank="1" showInputMessage="1" showErrorMessage="1">
          <x14:formula1>
            <xm:f>Critérios!$D$27:$D$29</xm:f>
          </x14:formula1>
          <xm:sqref>J5:J29</xm:sqref>
        </x14:dataValidation>
        <x14:dataValidation type="list" allowBlank="1" showInputMessage="1" showErrorMessage="1">
          <x14:formula1>
            <xm:f>Critérios!$D$30:$D$35</xm:f>
          </x14:formula1>
          <xm:sqref>K5:K29</xm:sqref>
        </x14:dataValidation>
        <x14:dataValidation type="list" allowBlank="1" showInputMessage="1" showErrorMessage="1">
          <x14:formula1>
            <xm:f>Critérios!$D$36:$D$41</xm:f>
          </x14:formula1>
          <xm:sqref>L5:L29</xm:sqref>
        </x14:dataValidation>
        <x14:dataValidation type="list" allowBlank="1" showInputMessage="1" showErrorMessage="1">
          <x14:formula1>
            <xm:f>Critérios!$D$42:$D$47</xm:f>
          </x14:formula1>
          <xm:sqref>M5:M29</xm:sqref>
        </x14:dataValidation>
        <x14:dataValidation type="list" allowBlank="1" showInputMessage="1" showErrorMessage="1">
          <x14:formula1>
            <xm:f>Critérios!$D$48:$D$53</xm:f>
          </x14:formula1>
          <xm:sqref>N5:T29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pane ySplit="1" topLeftCell="A2" activePane="bottomLeft" state="frozen"/>
      <selection pane="bottomLeft" activeCell="D90" sqref="D90"/>
    </sheetView>
  </sheetViews>
  <sheetFormatPr defaultRowHeight="15"/>
  <cols>
    <col min="1" max="1" width="10.5703125" customWidth="1"/>
    <col min="2" max="2" width="58.7109375" customWidth="1"/>
    <col min="3" max="3" width="63.42578125" customWidth="1"/>
    <col min="4" max="4" width="5.140625" customWidth="1"/>
  </cols>
  <sheetData>
    <row r="1" spans="1:4">
      <c r="A1" s="57" t="s">
        <v>13</v>
      </c>
      <c r="B1" s="54" t="s">
        <v>14</v>
      </c>
      <c r="C1" s="95" t="s">
        <v>47</v>
      </c>
      <c r="D1" s="95"/>
    </row>
    <row r="2" spans="1:4" ht="22.5" customHeight="1">
      <c r="A2" s="96" t="s">
        <v>15</v>
      </c>
      <c r="B2" s="98" t="s">
        <v>48</v>
      </c>
      <c r="C2" s="59" t="s">
        <v>49</v>
      </c>
      <c r="D2" s="58">
        <v>5</v>
      </c>
    </row>
    <row r="3" spans="1:4" ht="30" customHeight="1">
      <c r="A3" s="97"/>
      <c r="B3" s="98"/>
      <c r="C3" s="59" t="s">
        <v>50</v>
      </c>
      <c r="D3" s="58">
        <v>3</v>
      </c>
    </row>
    <row r="4" spans="1:4" ht="15" customHeight="1">
      <c r="A4" s="97"/>
      <c r="B4" s="98"/>
      <c r="C4" s="59" t="s">
        <v>51</v>
      </c>
      <c r="D4" s="58">
        <v>0</v>
      </c>
    </row>
    <row r="5" spans="1:4" ht="15" customHeight="1">
      <c r="A5" s="96" t="s">
        <v>17</v>
      </c>
      <c r="B5" s="94" t="s">
        <v>52</v>
      </c>
      <c r="C5" s="59" t="s">
        <v>53</v>
      </c>
      <c r="D5" s="58">
        <v>5</v>
      </c>
    </row>
    <row r="6" spans="1:4" ht="15" customHeight="1">
      <c r="A6" s="96"/>
      <c r="B6" s="94"/>
      <c r="C6" s="59" t="s">
        <v>54</v>
      </c>
      <c r="D6" s="58">
        <v>3</v>
      </c>
    </row>
    <row r="7" spans="1:4" ht="15" customHeight="1">
      <c r="A7" s="96"/>
      <c r="B7" s="94"/>
      <c r="C7" s="53" t="s">
        <v>51</v>
      </c>
      <c r="D7" s="58">
        <v>0</v>
      </c>
    </row>
    <row r="8" spans="1:4" ht="15" customHeight="1">
      <c r="A8" s="99">
        <v>3</v>
      </c>
      <c r="B8" s="94" t="s">
        <v>108</v>
      </c>
      <c r="C8" s="53" t="s">
        <v>109</v>
      </c>
      <c r="D8" s="58">
        <v>5</v>
      </c>
    </row>
    <row r="9" spans="1:4" ht="15" customHeight="1">
      <c r="A9" s="100"/>
      <c r="B9" s="94"/>
      <c r="C9" s="59" t="s">
        <v>51</v>
      </c>
      <c r="D9" s="58">
        <v>0</v>
      </c>
    </row>
    <row r="10" spans="1:4" ht="17.25" customHeight="1">
      <c r="A10" s="96" t="s">
        <v>19</v>
      </c>
      <c r="B10" s="94" t="s">
        <v>110</v>
      </c>
      <c r="C10" s="59" t="s">
        <v>55</v>
      </c>
      <c r="D10" s="58">
        <v>5</v>
      </c>
    </row>
    <row r="11" spans="1:4" ht="16.5" customHeight="1">
      <c r="A11" s="96"/>
      <c r="B11" s="94"/>
      <c r="C11" s="59" t="s">
        <v>56</v>
      </c>
      <c r="D11" s="58">
        <v>3</v>
      </c>
    </row>
    <row r="12" spans="1:4" ht="15.75" customHeight="1">
      <c r="A12" s="96"/>
      <c r="B12" s="94"/>
      <c r="C12" s="59" t="s">
        <v>57</v>
      </c>
      <c r="D12" s="58">
        <v>2</v>
      </c>
    </row>
    <row r="13" spans="1:4" ht="20.100000000000001" customHeight="1">
      <c r="A13" s="96"/>
      <c r="B13" s="94"/>
      <c r="C13" s="59" t="s">
        <v>58</v>
      </c>
      <c r="D13" s="58">
        <v>1</v>
      </c>
    </row>
    <row r="14" spans="1:4" ht="15.75" customHeight="1">
      <c r="A14" s="96"/>
      <c r="B14" s="94"/>
      <c r="C14" s="59" t="s">
        <v>51</v>
      </c>
      <c r="D14" s="58">
        <v>0</v>
      </c>
    </row>
    <row r="15" spans="1:4" ht="21" customHeight="1">
      <c r="A15" s="96" t="s">
        <v>20</v>
      </c>
      <c r="B15" s="94" t="s">
        <v>59</v>
      </c>
      <c r="C15" s="59" t="s">
        <v>60</v>
      </c>
      <c r="D15" s="58">
        <v>5</v>
      </c>
    </row>
    <row r="16" spans="1:4" ht="15" customHeight="1">
      <c r="A16" s="96"/>
      <c r="B16" s="94"/>
      <c r="C16" s="59" t="s">
        <v>61</v>
      </c>
      <c r="D16" s="58">
        <v>3</v>
      </c>
    </row>
    <row r="17" spans="1:4" ht="15" customHeight="1">
      <c r="A17" s="96"/>
      <c r="B17" s="94"/>
      <c r="C17" s="59" t="s">
        <v>51</v>
      </c>
      <c r="D17" s="58">
        <v>0</v>
      </c>
    </row>
    <row r="18" spans="1:4" ht="30" customHeight="1">
      <c r="A18" s="96" t="s">
        <v>21</v>
      </c>
      <c r="B18" s="94" t="s">
        <v>111</v>
      </c>
      <c r="C18" s="59" t="s">
        <v>113</v>
      </c>
      <c r="D18" s="58">
        <v>5</v>
      </c>
    </row>
    <row r="19" spans="1:4" ht="15" customHeight="1">
      <c r="A19" s="96"/>
      <c r="B19" s="94"/>
      <c r="C19" s="59" t="s">
        <v>112</v>
      </c>
      <c r="D19" s="58">
        <v>3</v>
      </c>
    </row>
    <row r="20" spans="1:4" ht="15" customHeight="1">
      <c r="A20" s="96"/>
      <c r="B20" s="94"/>
      <c r="C20" s="59" t="s">
        <v>51</v>
      </c>
      <c r="D20" s="58">
        <v>0</v>
      </c>
    </row>
    <row r="21" spans="1:4" ht="19.5" customHeight="1">
      <c r="A21" s="96" t="s">
        <v>22</v>
      </c>
      <c r="B21" s="94" t="s">
        <v>114</v>
      </c>
      <c r="C21" s="59" t="s">
        <v>115</v>
      </c>
      <c r="D21" s="58">
        <v>5</v>
      </c>
    </row>
    <row r="22" spans="1:4" ht="18" customHeight="1">
      <c r="A22" s="96"/>
      <c r="B22" s="94"/>
      <c r="C22" s="59" t="s">
        <v>62</v>
      </c>
      <c r="D22" s="58">
        <v>4</v>
      </c>
    </row>
    <row r="23" spans="1:4" ht="18.75" customHeight="1">
      <c r="A23" s="96"/>
      <c r="B23" s="94"/>
      <c r="C23" s="59" t="s">
        <v>63</v>
      </c>
      <c r="D23" s="58">
        <v>3</v>
      </c>
    </row>
    <row r="24" spans="1:4" ht="18" customHeight="1">
      <c r="A24" s="96"/>
      <c r="B24" s="94"/>
      <c r="C24" s="59" t="s">
        <v>64</v>
      </c>
      <c r="D24" s="58">
        <v>2</v>
      </c>
    </row>
    <row r="25" spans="1:4" ht="15" customHeight="1">
      <c r="A25" s="96"/>
      <c r="B25" s="94"/>
      <c r="C25" s="59" t="s">
        <v>65</v>
      </c>
      <c r="D25" s="58">
        <v>1</v>
      </c>
    </row>
    <row r="26" spans="1:4" ht="15" customHeight="1">
      <c r="A26" s="96"/>
      <c r="B26" s="94"/>
      <c r="C26" s="59" t="s">
        <v>51</v>
      </c>
      <c r="D26" s="58">
        <v>0</v>
      </c>
    </row>
    <row r="27" spans="1:4" ht="32.25" customHeight="1">
      <c r="A27" s="96" t="s">
        <v>23</v>
      </c>
      <c r="B27" s="94" t="s">
        <v>66</v>
      </c>
      <c r="C27" s="59" t="s">
        <v>67</v>
      </c>
      <c r="D27" s="58">
        <v>5</v>
      </c>
    </row>
    <row r="28" spans="1:4" ht="30" customHeight="1">
      <c r="A28" s="96"/>
      <c r="B28" s="94"/>
      <c r="C28" s="59" t="s">
        <v>68</v>
      </c>
      <c r="D28" s="58">
        <v>3</v>
      </c>
    </row>
    <row r="29" spans="1:4" ht="15" customHeight="1">
      <c r="A29" s="96"/>
      <c r="B29" s="94"/>
      <c r="C29" s="59" t="s">
        <v>51</v>
      </c>
      <c r="D29" s="58">
        <v>0</v>
      </c>
    </row>
    <row r="30" spans="1:4" ht="48" customHeight="1">
      <c r="A30" s="96" t="s">
        <v>24</v>
      </c>
      <c r="B30" s="94" t="s">
        <v>116</v>
      </c>
      <c r="C30" s="59" t="s">
        <v>117</v>
      </c>
      <c r="D30" s="58">
        <v>5</v>
      </c>
    </row>
    <row r="31" spans="1:4" ht="23.25" customHeight="1">
      <c r="A31" s="96"/>
      <c r="B31" s="94"/>
      <c r="C31" s="59" t="s">
        <v>118</v>
      </c>
      <c r="D31" s="58">
        <v>4</v>
      </c>
    </row>
    <row r="32" spans="1:4" ht="27" customHeight="1">
      <c r="A32" s="96"/>
      <c r="B32" s="94"/>
      <c r="C32" s="59" t="s">
        <v>119</v>
      </c>
      <c r="D32" s="58">
        <v>3</v>
      </c>
    </row>
    <row r="33" spans="1:4" ht="26.25" customHeight="1">
      <c r="A33" s="96"/>
      <c r="B33" s="94"/>
      <c r="C33" s="59" t="s">
        <v>120</v>
      </c>
      <c r="D33" s="58">
        <v>2</v>
      </c>
    </row>
    <row r="34" spans="1:4" ht="27" customHeight="1">
      <c r="A34" s="96"/>
      <c r="B34" s="94"/>
      <c r="C34" s="59" t="s">
        <v>69</v>
      </c>
      <c r="D34" s="58">
        <v>1</v>
      </c>
    </row>
    <row r="35" spans="1:4" ht="22.5" customHeight="1">
      <c r="A35" s="96"/>
      <c r="B35" s="94"/>
      <c r="C35" s="59" t="s">
        <v>51</v>
      </c>
      <c r="D35" s="58">
        <v>0</v>
      </c>
    </row>
    <row r="36" spans="1:4" ht="49.5" customHeight="1">
      <c r="A36" s="96" t="s">
        <v>25</v>
      </c>
      <c r="B36" s="94" t="s">
        <v>125</v>
      </c>
      <c r="C36" s="59" t="s">
        <v>70</v>
      </c>
      <c r="D36" s="58">
        <v>5</v>
      </c>
    </row>
    <row r="37" spans="1:4" ht="30" customHeight="1">
      <c r="A37" s="96"/>
      <c r="B37" s="94"/>
      <c r="C37" s="59" t="s">
        <v>121</v>
      </c>
      <c r="D37" s="58">
        <v>4</v>
      </c>
    </row>
    <row r="38" spans="1:4" ht="35.25" customHeight="1">
      <c r="A38" s="96"/>
      <c r="B38" s="94"/>
      <c r="C38" s="59" t="s">
        <v>122</v>
      </c>
      <c r="D38" s="58">
        <v>3</v>
      </c>
    </row>
    <row r="39" spans="1:4" ht="33" customHeight="1">
      <c r="A39" s="96"/>
      <c r="B39" s="94"/>
      <c r="C39" s="59" t="s">
        <v>124</v>
      </c>
      <c r="D39" s="58">
        <v>2</v>
      </c>
    </row>
    <row r="40" spans="1:4" ht="21" customHeight="1">
      <c r="A40" s="96"/>
      <c r="B40" s="94"/>
      <c r="C40" s="59" t="s">
        <v>123</v>
      </c>
      <c r="D40" s="58">
        <v>1</v>
      </c>
    </row>
    <row r="41" spans="1:4" ht="15" customHeight="1">
      <c r="A41" s="96"/>
      <c r="B41" s="94"/>
      <c r="C41" s="59" t="s">
        <v>51</v>
      </c>
      <c r="D41" s="58">
        <v>0</v>
      </c>
    </row>
    <row r="42" spans="1:4" ht="23.25" customHeight="1">
      <c r="A42" s="96" t="s">
        <v>26</v>
      </c>
      <c r="B42" s="94" t="s">
        <v>97</v>
      </c>
      <c r="C42" s="59" t="s">
        <v>71</v>
      </c>
      <c r="D42" s="58">
        <v>5</v>
      </c>
    </row>
    <row r="43" spans="1:4" ht="21.75" customHeight="1">
      <c r="A43" s="96"/>
      <c r="B43" s="94"/>
      <c r="C43" s="59" t="s">
        <v>72</v>
      </c>
      <c r="D43" s="58">
        <v>4</v>
      </c>
    </row>
    <row r="44" spans="1:4" ht="30" customHeight="1">
      <c r="A44" s="96"/>
      <c r="B44" s="94"/>
      <c r="C44" s="59" t="s">
        <v>73</v>
      </c>
      <c r="D44" s="58">
        <v>3</v>
      </c>
    </row>
    <row r="45" spans="1:4" ht="30" customHeight="1">
      <c r="A45" s="96"/>
      <c r="B45" s="94"/>
      <c r="C45" s="59" t="s">
        <v>74</v>
      </c>
      <c r="D45" s="58">
        <v>2</v>
      </c>
    </row>
    <row r="46" spans="1:4" ht="15" customHeight="1">
      <c r="A46" s="96"/>
      <c r="B46" s="94"/>
      <c r="C46" s="59" t="s">
        <v>75</v>
      </c>
      <c r="D46" s="58">
        <v>1</v>
      </c>
    </row>
    <row r="47" spans="1:4" ht="15" customHeight="1">
      <c r="A47" s="96"/>
      <c r="B47" s="94"/>
      <c r="C47" s="59" t="s">
        <v>51</v>
      </c>
      <c r="D47" s="58">
        <v>0</v>
      </c>
    </row>
    <row r="48" spans="1:4" ht="45" customHeight="1">
      <c r="A48" s="96" t="s">
        <v>126</v>
      </c>
      <c r="B48" s="94" t="s">
        <v>85</v>
      </c>
      <c r="C48" s="53" t="s">
        <v>83</v>
      </c>
      <c r="D48" s="58">
        <v>5</v>
      </c>
    </row>
    <row r="49" spans="1:4" ht="15" customHeight="1">
      <c r="A49" s="101"/>
      <c r="B49" s="102"/>
      <c r="C49" s="59" t="s">
        <v>27</v>
      </c>
      <c r="D49" s="58">
        <v>4</v>
      </c>
    </row>
    <row r="50" spans="1:4" ht="15" customHeight="1">
      <c r="A50" s="101"/>
      <c r="B50" s="102"/>
      <c r="C50" s="53" t="s">
        <v>82</v>
      </c>
      <c r="D50" s="58">
        <v>3</v>
      </c>
    </row>
    <row r="51" spans="1:4" ht="15" customHeight="1">
      <c r="A51" s="101"/>
      <c r="B51" s="102"/>
      <c r="C51" s="59" t="s">
        <v>27</v>
      </c>
      <c r="D51" s="58">
        <v>2</v>
      </c>
    </row>
    <row r="52" spans="1:4" ht="15" customHeight="1">
      <c r="A52" s="101"/>
      <c r="B52" s="102"/>
      <c r="C52" s="53" t="s">
        <v>84</v>
      </c>
      <c r="D52" s="58">
        <v>1</v>
      </c>
    </row>
    <row r="53" spans="1:4" ht="15" customHeight="1">
      <c r="A53" s="101"/>
      <c r="B53" s="102"/>
      <c r="C53" s="59" t="s">
        <v>16</v>
      </c>
      <c r="D53" s="58">
        <v>0</v>
      </c>
    </row>
    <row r="54" spans="1:4" ht="15" customHeight="1">
      <c r="A54" s="96" t="s">
        <v>127</v>
      </c>
      <c r="B54" s="94" t="s">
        <v>76</v>
      </c>
      <c r="C54" s="59" t="s">
        <v>86</v>
      </c>
      <c r="D54" s="58">
        <v>5</v>
      </c>
    </row>
    <row r="55" spans="1:4" ht="15" customHeight="1">
      <c r="A55" s="96"/>
      <c r="B55" s="94"/>
      <c r="C55" s="59" t="s">
        <v>27</v>
      </c>
      <c r="D55" s="58">
        <v>4</v>
      </c>
    </row>
    <row r="56" spans="1:4" ht="20.25" customHeight="1">
      <c r="A56" s="96"/>
      <c r="B56" s="94"/>
      <c r="C56" s="59" t="s">
        <v>88</v>
      </c>
      <c r="D56" s="58">
        <v>3</v>
      </c>
    </row>
    <row r="57" spans="1:4">
      <c r="A57" s="96"/>
      <c r="B57" s="94"/>
      <c r="C57" s="59" t="s">
        <v>27</v>
      </c>
      <c r="D57" s="58">
        <v>2</v>
      </c>
    </row>
    <row r="58" spans="1:4" ht="31.5" customHeight="1">
      <c r="A58" s="96"/>
      <c r="B58" s="94"/>
      <c r="C58" s="59" t="s">
        <v>87</v>
      </c>
      <c r="D58" s="58">
        <v>1</v>
      </c>
    </row>
    <row r="59" spans="1:4">
      <c r="A59" s="96"/>
      <c r="B59" s="94"/>
      <c r="C59" s="59" t="s">
        <v>16</v>
      </c>
      <c r="D59" s="58">
        <v>0</v>
      </c>
    </row>
    <row r="60" spans="1:4" ht="15" customHeight="1">
      <c r="A60" s="96" t="s">
        <v>128</v>
      </c>
      <c r="B60" s="94" t="s">
        <v>77</v>
      </c>
      <c r="C60" s="59" t="s">
        <v>89</v>
      </c>
      <c r="D60" s="58">
        <v>5</v>
      </c>
    </row>
    <row r="61" spans="1:4" ht="15" customHeight="1">
      <c r="A61" s="96"/>
      <c r="B61" s="94"/>
      <c r="C61" s="59" t="s">
        <v>27</v>
      </c>
      <c r="D61" s="58">
        <v>4</v>
      </c>
    </row>
    <row r="62" spans="1:4" ht="59.25" customHeight="1">
      <c r="A62" s="96"/>
      <c r="B62" s="94"/>
      <c r="C62" s="59" t="s">
        <v>90</v>
      </c>
      <c r="D62" s="58">
        <v>3</v>
      </c>
    </row>
    <row r="63" spans="1:4">
      <c r="A63" s="96"/>
      <c r="B63" s="94"/>
      <c r="C63" s="59" t="s">
        <v>27</v>
      </c>
      <c r="D63" s="58">
        <v>2</v>
      </c>
    </row>
    <row r="64" spans="1:4" ht="30.75" customHeight="1">
      <c r="A64" s="96"/>
      <c r="B64" s="94"/>
      <c r="C64" s="59" t="s">
        <v>91</v>
      </c>
      <c r="D64" s="58">
        <v>1</v>
      </c>
    </row>
    <row r="65" spans="1:4">
      <c r="A65" s="96"/>
      <c r="B65" s="94"/>
      <c r="C65" s="59" t="s">
        <v>16</v>
      </c>
      <c r="D65" s="58">
        <v>0</v>
      </c>
    </row>
    <row r="66" spans="1:4" ht="15" customHeight="1">
      <c r="A66" s="96" t="s">
        <v>129</v>
      </c>
      <c r="B66" s="94" t="s">
        <v>78</v>
      </c>
      <c r="C66" s="59" t="s">
        <v>89</v>
      </c>
      <c r="D66" s="58">
        <v>5</v>
      </c>
    </row>
    <row r="67" spans="1:4" ht="15" customHeight="1">
      <c r="A67" s="96"/>
      <c r="B67" s="94"/>
      <c r="C67" s="59" t="s">
        <v>92</v>
      </c>
      <c r="D67" s="58">
        <v>4</v>
      </c>
    </row>
    <row r="68" spans="1:4" ht="97.5" customHeight="1">
      <c r="A68" s="96"/>
      <c r="B68" s="94"/>
      <c r="C68" s="59" t="s">
        <v>93</v>
      </c>
      <c r="D68" s="58">
        <v>3</v>
      </c>
    </row>
    <row r="69" spans="1:4">
      <c r="A69" s="96"/>
      <c r="B69" s="94"/>
      <c r="C69" s="59" t="s">
        <v>92</v>
      </c>
      <c r="D69" s="58">
        <v>2</v>
      </c>
    </row>
    <row r="70" spans="1:4" ht="47.25" customHeight="1">
      <c r="A70" s="96"/>
      <c r="B70" s="94"/>
      <c r="C70" s="59" t="s">
        <v>94</v>
      </c>
      <c r="D70" s="58">
        <v>1</v>
      </c>
    </row>
    <row r="71" spans="1:4" ht="15" customHeight="1">
      <c r="A71" s="96"/>
      <c r="B71" s="94"/>
      <c r="C71" s="59" t="s">
        <v>16</v>
      </c>
      <c r="D71" s="58">
        <v>0</v>
      </c>
    </row>
    <row r="72" spans="1:4" ht="15" customHeight="1">
      <c r="A72" s="96" t="s">
        <v>130</v>
      </c>
      <c r="B72" s="94" t="s">
        <v>79</v>
      </c>
      <c r="C72" s="59" t="s">
        <v>89</v>
      </c>
      <c r="D72" s="58">
        <v>5</v>
      </c>
    </row>
    <row r="73" spans="1:4" ht="15" customHeight="1">
      <c r="A73" s="96"/>
      <c r="B73" s="94"/>
      <c r="C73" s="59" t="s">
        <v>27</v>
      </c>
      <c r="D73" s="58">
        <v>4</v>
      </c>
    </row>
    <row r="74" spans="1:4" ht="49.5" customHeight="1">
      <c r="A74" s="96"/>
      <c r="B74" s="94"/>
      <c r="C74" s="59" t="s">
        <v>95</v>
      </c>
      <c r="D74" s="58">
        <v>3</v>
      </c>
    </row>
    <row r="75" spans="1:4">
      <c r="A75" s="96"/>
      <c r="B75" s="94"/>
      <c r="C75" s="59" t="s">
        <v>27</v>
      </c>
      <c r="D75" s="58">
        <v>2</v>
      </c>
    </row>
    <row r="76" spans="1:4" ht="20.25" customHeight="1">
      <c r="A76" s="96"/>
      <c r="B76" s="94"/>
      <c r="C76" s="59" t="s">
        <v>96</v>
      </c>
      <c r="D76" s="58">
        <v>1</v>
      </c>
    </row>
    <row r="77" spans="1:4">
      <c r="A77" s="96"/>
      <c r="B77" s="94"/>
      <c r="C77" s="59" t="s">
        <v>16</v>
      </c>
      <c r="D77" s="58">
        <v>0</v>
      </c>
    </row>
    <row r="78" spans="1:4" ht="22.5" customHeight="1">
      <c r="A78" s="96" t="s">
        <v>131</v>
      </c>
      <c r="B78" s="94" t="s">
        <v>80</v>
      </c>
      <c r="C78" s="59" t="s">
        <v>89</v>
      </c>
      <c r="D78" s="58">
        <v>5</v>
      </c>
    </row>
    <row r="79" spans="1:4">
      <c r="A79" s="103"/>
      <c r="B79" s="94"/>
      <c r="C79" s="59" t="s">
        <v>27</v>
      </c>
      <c r="D79" s="58">
        <v>4</v>
      </c>
    </row>
    <row r="80" spans="1:4" ht="43.5" customHeight="1">
      <c r="A80" s="103"/>
      <c r="B80" s="94"/>
      <c r="C80" s="59" t="s">
        <v>98</v>
      </c>
      <c r="D80" s="58">
        <v>3</v>
      </c>
    </row>
    <row r="81" spans="1:4">
      <c r="A81" s="103"/>
      <c r="B81" s="94"/>
      <c r="C81" s="59" t="s">
        <v>27</v>
      </c>
      <c r="D81" s="58">
        <v>2</v>
      </c>
    </row>
    <row r="82" spans="1:4" ht="30" customHeight="1">
      <c r="A82" s="103"/>
      <c r="B82" s="94"/>
      <c r="C82" s="59" t="s">
        <v>99</v>
      </c>
      <c r="D82" s="58">
        <v>1</v>
      </c>
    </row>
    <row r="83" spans="1:4" ht="15" customHeight="1">
      <c r="A83" s="103"/>
      <c r="B83" s="94"/>
      <c r="C83" s="59" t="s">
        <v>16</v>
      </c>
      <c r="D83" s="58">
        <v>0</v>
      </c>
    </row>
    <row r="84" spans="1:4" ht="15" customHeight="1">
      <c r="A84" s="96" t="s">
        <v>100</v>
      </c>
      <c r="B84" s="94" t="s">
        <v>102</v>
      </c>
      <c r="C84" s="59" t="s">
        <v>89</v>
      </c>
      <c r="D84" s="58">
        <v>5</v>
      </c>
    </row>
    <row r="85" spans="1:4" ht="15" customHeight="1">
      <c r="A85" s="103"/>
      <c r="B85" s="94"/>
      <c r="C85" s="59" t="s">
        <v>27</v>
      </c>
      <c r="D85" s="58">
        <v>4</v>
      </c>
    </row>
    <row r="86" spans="1:4" ht="18.75" customHeight="1">
      <c r="A86" s="103"/>
      <c r="B86" s="94"/>
      <c r="C86" s="59" t="s">
        <v>101</v>
      </c>
      <c r="D86" s="58">
        <v>3</v>
      </c>
    </row>
    <row r="87" spans="1:4">
      <c r="A87" s="103"/>
      <c r="B87" s="94"/>
      <c r="C87" s="59" t="s">
        <v>27</v>
      </c>
      <c r="D87" s="58">
        <v>2</v>
      </c>
    </row>
    <row r="88" spans="1:4" ht="15" customHeight="1">
      <c r="A88" s="103"/>
      <c r="B88" s="94"/>
      <c r="C88" s="59" t="s">
        <v>103</v>
      </c>
      <c r="D88" s="58">
        <v>1</v>
      </c>
    </row>
    <row r="89" spans="1:4" ht="15" customHeight="1">
      <c r="A89" s="103"/>
      <c r="B89" s="94"/>
      <c r="C89" s="59" t="s">
        <v>16</v>
      </c>
      <c r="D89" s="58">
        <v>0</v>
      </c>
    </row>
    <row r="90" spans="1:4" ht="15" customHeight="1">
      <c r="A90" s="96" t="s">
        <v>132</v>
      </c>
      <c r="B90" s="94" t="s">
        <v>81</v>
      </c>
      <c r="C90" s="55" t="s">
        <v>89</v>
      </c>
      <c r="D90" s="58">
        <v>0</v>
      </c>
    </row>
    <row r="91" spans="1:4" ht="15" customHeight="1">
      <c r="A91" s="96"/>
      <c r="B91" s="94"/>
      <c r="C91" s="55" t="s">
        <v>104</v>
      </c>
      <c r="D91" s="58">
        <v>-1</v>
      </c>
    </row>
    <row r="92" spans="1:4" ht="15" customHeight="1">
      <c r="A92" s="96"/>
      <c r="B92" s="94"/>
      <c r="C92" s="56" t="s">
        <v>105</v>
      </c>
      <c r="D92" s="58">
        <v>-2</v>
      </c>
    </row>
    <row r="93" spans="1:4" ht="24" customHeight="1">
      <c r="A93" s="96"/>
      <c r="B93" s="94"/>
      <c r="C93" s="56" t="s">
        <v>106</v>
      </c>
      <c r="D93" s="58">
        <v>-3</v>
      </c>
    </row>
  </sheetData>
  <sheetProtection selectLockedCells="1"/>
  <mergeCells count="39">
    <mergeCell ref="A90:A93"/>
    <mergeCell ref="B90:B93"/>
    <mergeCell ref="A54:A59"/>
    <mergeCell ref="B54:B59"/>
    <mergeCell ref="A60:A65"/>
    <mergeCell ref="B60:B65"/>
    <mergeCell ref="A66:A71"/>
    <mergeCell ref="B66:B71"/>
    <mergeCell ref="A84:A89"/>
    <mergeCell ref="B84:B89"/>
    <mergeCell ref="A72:A77"/>
    <mergeCell ref="B72:B77"/>
    <mergeCell ref="A78:A83"/>
    <mergeCell ref="B78:B83"/>
    <mergeCell ref="A36:A41"/>
    <mergeCell ref="B36:B41"/>
    <mergeCell ref="A42:A47"/>
    <mergeCell ref="B42:B47"/>
    <mergeCell ref="A48:A53"/>
    <mergeCell ref="B48:B53"/>
    <mergeCell ref="A21:A26"/>
    <mergeCell ref="B21:B26"/>
    <mergeCell ref="A27:A29"/>
    <mergeCell ref="B27:B29"/>
    <mergeCell ref="A30:A35"/>
    <mergeCell ref="B30:B35"/>
    <mergeCell ref="A10:A14"/>
    <mergeCell ref="B10:B14"/>
    <mergeCell ref="A15:A17"/>
    <mergeCell ref="B15:B17"/>
    <mergeCell ref="A18:A20"/>
    <mergeCell ref="B18:B20"/>
    <mergeCell ref="B8:B9"/>
    <mergeCell ref="C1:D1"/>
    <mergeCell ref="A2:A4"/>
    <mergeCell ref="B2:B4"/>
    <mergeCell ref="A5:A7"/>
    <mergeCell ref="B5:B7"/>
    <mergeCell ref="A8:A9"/>
  </mergeCells>
  <pageMargins left="0.25" right="0.25" top="0.75" bottom="0.75" header="0.3" footer="0.3"/>
  <pageSetup paperSize="9" orientation="landscape" verticalDpi="4294967293" r:id="rId1"/>
  <rowBreaks count="3" manualBreakCount="3">
    <brk id="26" max="3" man="1"/>
    <brk id="41" max="3" man="1"/>
    <brk id="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zoomScale="150" zoomScaleNormal="150" workbookViewId="0">
      <selection activeCell="B2" sqref="B2"/>
    </sheetView>
  </sheetViews>
  <sheetFormatPr defaultRowHeight="15"/>
  <cols>
    <col min="1" max="1" width="18.85546875" customWidth="1"/>
  </cols>
  <sheetData>
    <row r="1" spans="1:2">
      <c r="A1" s="33" t="s">
        <v>33</v>
      </c>
      <c r="B1" s="34">
        <v>2</v>
      </c>
    </row>
    <row r="2" spans="1:2">
      <c r="A2" s="33" t="s">
        <v>34</v>
      </c>
      <c r="B2" s="34">
        <v>200</v>
      </c>
    </row>
    <row r="3" spans="1:2">
      <c r="A3" s="33" t="s">
        <v>43</v>
      </c>
      <c r="B3" s="46">
        <f>B1/B2</f>
        <v>0.01</v>
      </c>
    </row>
  </sheetData>
  <sheetProtection password="8223" sheet="1" objects="1" scenarios="1" selectLockedCell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Cotação do teste</vt:lpstr>
      <vt:lpstr>Grelha</vt:lpstr>
      <vt:lpstr>Critérios</vt:lpstr>
      <vt:lpstr>Erros (ajuda)</vt:lpstr>
      <vt:lpstr>Critérios!Área_de_Impressão</vt:lpstr>
      <vt:lpstr>Grelha!Área_de_Impressão</vt:lpstr>
      <vt:lpstr>Critérios!Títulos_de_Impressão</vt:lpstr>
      <vt:lpstr>Grelha!Títulos_de_Impressão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Filipe Redes</dc:creator>
  <cp:lastModifiedBy>Luís Ramos</cp:lastModifiedBy>
  <cp:lastPrinted>2014-12-13T20:56:46Z</cp:lastPrinted>
  <dcterms:created xsi:type="dcterms:W3CDTF">2013-11-05T18:23:19Z</dcterms:created>
  <dcterms:modified xsi:type="dcterms:W3CDTF">2016-02-22T00:00:35Z</dcterms:modified>
</cp:coreProperties>
</file>